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mc:AlternateContent xmlns:mc="http://schemas.openxmlformats.org/markup-compatibility/2006">
    <mc:Choice Requires="x15">
      <x15ac:absPath xmlns:x15ac="http://schemas.microsoft.com/office/spreadsheetml/2010/11/ac" url="C:\Users\kawag\Desktop\作業フォルダ\①業務フォルダ\伯耆町\令和3年度\⑥財務書類\④附属明細書\①一般会計等\"/>
    </mc:Choice>
  </mc:AlternateContent>
  <xr:revisionPtr revIDLastSave="0" documentId="13_ncr:1_{F413398B-3E8C-47D6-967F-D8DDD3BD517D}" xr6:coauthVersionLast="47" xr6:coauthVersionMax="47" xr10:uidLastSave="{00000000-0000-0000-0000-000000000000}"/>
  <bookViews>
    <workbookView xWindow="28680" yWindow="-120" windowWidth="38640" windowHeight="21240" firstSheet="1" activeTab="7" xr2:uid="{00000000-000D-0000-FFFF-FFFF00000000}"/>
  </bookViews>
  <sheets>
    <sheet name="注意点" sheetId="19" state="hidden" r:id="rId1"/>
    <sheet name="有形固定資産" sheetId="7" r:id="rId2"/>
    <sheet name="投資及び出資金の明細" sheetId="8" r:id="rId3"/>
    <sheet name="基金" sheetId="9" r:id="rId4"/>
    <sheet name="未収金及び長期延滞債権" sheetId="11" r:id="rId5"/>
    <sheet name="地方債（借入先別）" sheetId="12" r:id="rId6"/>
    <sheet name="地方債（利率別など）" sheetId="13" r:id="rId7"/>
    <sheet name="引当金" sheetId="14" r:id="rId8"/>
    <sheet name="補助金" sheetId="20" r:id="rId9"/>
    <sheet name="財源明細" sheetId="16" r:id="rId10"/>
    <sheet name="財源情報明細" sheetId="17" r:id="rId11"/>
    <sheet name="資金明細" sheetId="18" r:id="rId12"/>
  </sheets>
  <definedNames>
    <definedName name="_xlnm._FilterDatabase" localSheetId="2" hidden="1">投資及び出資金の明細!$A$18:$N$38</definedName>
    <definedName name="_xlnm.Print_Area" localSheetId="7">引当金!$A$1:$F$6</definedName>
    <definedName name="_xlnm.Print_Area" localSheetId="3">基金!$A$1:$G$23</definedName>
    <definedName name="_xlnm.Print_Area" localSheetId="10">財源情報明細!$A$1:$F$8</definedName>
    <definedName name="_xlnm.Print_Area" localSheetId="9">財源明細!$A$1:$E$53</definedName>
    <definedName name="_xlnm.Print_Area" localSheetId="6">'地方債（利率別など）'!$A$1:$J$18</definedName>
    <definedName name="_xlnm.Print_Area" localSheetId="2">投資及び出資金の明細!$A$1:$M$39</definedName>
    <definedName name="_xlnm.Print_Area" localSheetId="8">補助金!$A$1:$F$21</definedName>
    <definedName name="_xlnm.Print_Area" localSheetId="4">未収金及び長期延滞債権!$A$1:$G$20</definedName>
    <definedName name="_xlnm.Print_Titles" localSheetId="2">投資及び出資金の明細!$B:$B,投資及び出資金の明細!$1:$1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4" i="13" l="1"/>
  <c r="H14" i="8" l="1"/>
  <c r="F18" i="11"/>
  <c r="I20" i="17"/>
  <c r="F4" i="17" s="1"/>
  <c r="E7" i="17"/>
  <c r="E6" i="17"/>
  <c r="E5" i="17"/>
  <c r="D8" i="17"/>
  <c r="C8" i="17"/>
  <c r="B8" i="17"/>
  <c r="E52" i="16"/>
  <c r="E48" i="16"/>
  <c r="E49" i="16" s="1"/>
  <c r="E4" i="16"/>
  <c r="E20" i="16" s="1"/>
  <c r="E4" i="17" l="1"/>
  <c r="E8" i="17" s="1"/>
  <c r="F8" i="17"/>
  <c r="E25" i="16" l="1"/>
  <c r="E24" i="16"/>
  <c r="B16" i="12"/>
  <c r="B15" i="12"/>
  <c r="B14" i="12"/>
  <c r="B13" i="12"/>
  <c r="B11" i="12"/>
  <c r="B10" i="12"/>
  <c r="B9" i="12"/>
  <c r="B8" i="12"/>
  <c r="B7" i="12"/>
  <c r="B6" i="12"/>
  <c r="B17" i="12" s="1"/>
  <c r="A11" i="13"/>
  <c r="G23" i="9" l="1"/>
  <c r="F23" i="9"/>
  <c r="E23" i="9"/>
  <c r="D23" i="9"/>
  <c r="C23" i="9"/>
  <c r="B23" i="9"/>
  <c r="K15" i="8"/>
  <c r="I9" i="8"/>
  <c r="H9" i="8"/>
  <c r="G9" i="8"/>
  <c r="F9" i="8"/>
  <c r="E9" i="8"/>
  <c r="D9" i="8"/>
  <c r="C9" i="8"/>
  <c r="G39" i="7"/>
  <c r="G46" i="7" s="1"/>
  <c r="F39" i="7"/>
  <c r="F46" i="7" s="1"/>
  <c r="E39" i="7"/>
  <c r="D39" i="7"/>
  <c r="C39" i="7"/>
  <c r="C46" i="7" s="1"/>
  <c r="B39" i="7"/>
  <c r="B46" i="7" s="1"/>
  <c r="H39" i="7"/>
  <c r="H46" i="7" s="1"/>
  <c r="E46" i="7"/>
  <c r="D46" i="7"/>
  <c r="H29" i="7"/>
  <c r="I29" i="7" s="1"/>
  <c r="I45" i="7"/>
  <c r="I44" i="7"/>
  <c r="I43" i="7"/>
  <c r="I42" i="7"/>
  <c r="I41" i="7"/>
  <c r="I40" i="7"/>
  <c r="I38" i="7"/>
  <c r="I37" i="7"/>
  <c r="I36" i="7"/>
  <c r="I35" i="7"/>
  <c r="I34" i="7"/>
  <c r="I33" i="7"/>
  <c r="I32" i="7"/>
  <c r="I31" i="7"/>
  <c r="I30" i="7"/>
  <c r="G29" i="7"/>
  <c r="F29" i="7"/>
  <c r="E29" i="7"/>
  <c r="D29" i="7"/>
  <c r="C29" i="7"/>
  <c r="B29" i="7"/>
  <c r="H25" i="7"/>
  <c r="H24" i="7"/>
  <c r="H23" i="7"/>
  <c r="H22" i="7"/>
  <c r="H21" i="7"/>
  <c r="H20" i="7"/>
  <c r="H19" i="7"/>
  <c r="G25" i="7"/>
  <c r="F25" i="7"/>
  <c r="E25" i="7"/>
  <c r="D25" i="7"/>
  <c r="C25" i="7"/>
  <c r="B25" i="7"/>
  <c r="E24" i="7"/>
  <c r="E23" i="7"/>
  <c r="E22" i="7"/>
  <c r="E21" i="7"/>
  <c r="E20" i="7"/>
  <c r="E19" i="7"/>
  <c r="G18" i="7"/>
  <c r="F18" i="7"/>
  <c r="D18" i="7"/>
  <c r="C18" i="7"/>
  <c r="B18" i="7"/>
  <c r="H17" i="7"/>
  <c r="H16" i="7"/>
  <c r="H15" i="7"/>
  <c r="H14" i="7"/>
  <c r="H13" i="7"/>
  <c r="H12" i="7"/>
  <c r="H11" i="7"/>
  <c r="H10" i="7"/>
  <c r="H9" i="7"/>
  <c r="E17" i="7"/>
  <c r="E16" i="7"/>
  <c r="E15" i="7"/>
  <c r="E14" i="7"/>
  <c r="E13" i="7"/>
  <c r="E12" i="7"/>
  <c r="E11" i="7"/>
  <c r="E10" i="7"/>
  <c r="E9" i="7"/>
  <c r="G8" i="7"/>
  <c r="F8" i="7"/>
  <c r="D8" i="7"/>
  <c r="C8" i="7"/>
  <c r="B8" i="7"/>
  <c r="I46" i="7" l="1"/>
  <c r="I39" i="7"/>
  <c r="H18" i="7"/>
  <c r="E18" i="7"/>
  <c r="H8" i="7"/>
  <c r="E8" i="7"/>
  <c r="E20" i="20" l="1"/>
  <c r="D4" i="14"/>
  <c r="F21" i="9" l="1"/>
  <c r="F22" i="9"/>
  <c r="D38" i="8"/>
  <c r="E38" i="8"/>
  <c r="F19" i="8"/>
  <c r="E10" i="20" l="1"/>
  <c r="E21" i="20" s="1"/>
  <c r="K17" i="12" l="1"/>
  <c r="J17" i="12"/>
  <c r="I17" i="12"/>
  <c r="H17" i="12"/>
  <c r="G17" i="12"/>
  <c r="F17" i="12"/>
  <c r="E17" i="12"/>
  <c r="D17" i="12"/>
  <c r="C17" i="12"/>
  <c r="E34" i="16" l="1"/>
  <c r="E31" i="16"/>
  <c r="E35" i="16" l="1"/>
  <c r="E36" i="16" s="1"/>
  <c r="B6" i="14" l="1"/>
  <c r="C6" i="14"/>
  <c r="E6" i="14"/>
  <c r="F5" i="14"/>
  <c r="D6" i="14" l="1"/>
  <c r="F4" i="14" l="1"/>
  <c r="F6" i="14" s="1"/>
  <c r="H37" i="8"/>
  <c r="H36" i="8"/>
  <c r="H35" i="8"/>
  <c r="H34" i="8"/>
  <c r="H33" i="8"/>
  <c r="H32" i="8"/>
  <c r="H31" i="8"/>
  <c r="H30" i="8"/>
  <c r="H29" i="8"/>
  <c r="H28" i="8"/>
  <c r="H27" i="8"/>
  <c r="H26" i="8"/>
  <c r="H25" i="8"/>
  <c r="H24" i="8"/>
  <c r="H23" i="8"/>
  <c r="H22" i="8"/>
  <c r="H21" i="8"/>
  <c r="H20" i="8"/>
  <c r="H19" i="8"/>
  <c r="K21" i="8"/>
  <c r="F21" i="8"/>
  <c r="K20" i="8"/>
  <c r="F20" i="8"/>
  <c r="K24" i="8"/>
  <c r="F24" i="8"/>
  <c r="K23" i="8"/>
  <c r="F23" i="8"/>
  <c r="K22" i="8"/>
  <c r="F22" i="8"/>
  <c r="I21" i="8" l="1"/>
  <c r="I23" i="8"/>
  <c r="I24" i="8"/>
  <c r="I22" i="8"/>
  <c r="I20" i="8"/>
  <c r="H13" i="8" l="1"/>
  <c r="F13" i="8"/>
  <c r="F4" i="8"/>
  <c r="H8" i="8"/>
  <c r="H7" i="8"/>
  <c r="I13" i="8" l="1"/>
  <c r="H6" i="8"/>
  <c r="H5" i="8"/>
  <c r="E26" i="16" l="1"/>
  <c r="E23" i="16"/>
  <c r="E27" i="16" l="1"/>
  <c r="E28" i="16" s="1"/>
  <c r="K37" i="8"/>
  <c r="K36" i="8"/>
  <c r="K35" i="8"/>
  <c r="K34" i="8"/>
  <c r="K33" i="8"/>
  <c r="K32" i="8"/>
  <c r="K31" i="8"/>
  <c r="K30" i="8"/>
  <c r="K29" i="8"/>
  <c r="K28" i="8"/>
  <c r="K27" i="8"/>
  <c r="K26" i="8"/>
  <c r="K25" i="8"/>
  <c r="K19" i="8"/>
  <c r="F37" i="8"/>
  <c r="I37" i="8" s="1"/>
  <c r="F36" i="8"/>
  <c r="I36" i="8" s="1"/>
  <c r="F35" i="8"/>
  <c r="I35" i="8" s="1"/>
  <c r="F34" i="8"/>
  <c r="I34" i="8" s="1"/>
  <c r="F33" i="8"/>
  <c r="I33" i="8" s="1"/>
  <c r="F32" i="8"/>
  <c r="I32" i="8" s="1"/>
  <c r="F31" i="8"/>
  <c r="I31" i="8" s="1"/>
  <c r="F30" i="8"/>
  <c r="I30" i="8" s="1"/>
  <c r="F29" i="8"/>
  <c r="I29" i="8" s="1"/>
  <c r="F28" i="8"/>
  <c r="I28" i="8" s="1"/>
  <c r="F27" i="8"/>
  <c r="I27" i="8" s="1"/>
  <c r="F26" i="8"/>
  <c r="I26" i="8" s="1"/>
  <c r="F25" i="8"/>
  <c r="I25" i="8" s="1"/>
  <c r="F14" i="8"/>
  <c r="I14" i="8" s="1"/>
  <c r="E4" i="8"/>
  <c r="B5" i="18"/>
  <c r="I19" i="8" l="1"/>
  <c r="F38" i="8"/>
  <c r="F7" i="11"/>
  <c r="G7" i="11"/>
  <c r="B7" i="11"/>
  <c r="C7" i="11"/>
  <c r="J15" i="8"/>
  <c r="C38" i="8" l="1"/>
  <c r="G38" i="8"/>
  <c r="I38" i="8"/>
  <c r="J38" i="8"/>
  <c r="K38" i="8"/>
  <c r="L38" i="8"/>
  <c r="C15" i="8"/>
  <c r="D15" i="8"/>
  <c r="E15" i="8"/>
  <c r="F15" i="8"/>
  <c r="G15" i="8"/>
  <c r="I15" i="8"/>
  <c r="E44" i="16" l="1"/>
  <c r="E41" i="16"/>
  <c r="E38" i="16"/>
  <c r="E45" i="16" l="1"/>
  <c r="E53" i="16" s="1"/>
  <c r="G18" i="11"/>
  <c r="G19" i="11" s="1"/>
  <c r="F19" i="11"/>
  <c r="C18" i="11"/>
  <c r="C19" i="11" s="1"/>
  <c r="B18" i="11"/>
  <c r="B19" i="11" s="1"/>
  <c r="E46" i="16" l="1"/>
</calcChain>
</file>

<file path=xl/sharedStrings.xml><?xml version="1.0" encoding="utf-8"?>
<sst xmlns="http://schemas.openxmlformats.org/spreadsheetml/2006/main" count="456" uniqueCount="325">
  <si>
    <t>金額</t>
    <rPh sb="0" eb="2">
      <t>キンガク</t>
    </rPh>
    <phoneticPr fontId="6"/>
  </si>
  <si>
    <t>土地</t>
    <rPh sb="0" eb="2">
      <t>トチ</t>
    </rPh>
    <phoneticPr fontId="6"/>
  </si>
  <si>
    <t>その他</t>
    <rPh sb="2" eb="3">
      <t>ホカ</t>
    </rPh>
    <phoneticPr fontId="6"/>
  </si>
  <si>
    <t>有価証券</t>
    <rPh sb="0" eb="2">
      <t>ユウカ</t>
    </rPh>
    <rPh sb="2" eb="4">
      <t>ショウケン</t>
    </rPh>
    <phoneticPr fontId="6"/>
  </si>
  <si>
    <t>現金預金</t>
    <rPh sb="0" eb="2">
      <t>ゲンキン</t>
    </rPh>
    <rPh sb="2" eb="4">
      <t>ヨキン</t>
    </rPh>
    <phoneticPr fontId="6"/>
  </si>
  <si>
    <t>合計</t>
    <rPh sb="0" eb="2">
      <t>ゴウケイ</t>
    </rPh>
    <phoneticPr fontId="6"/>
  </si>
  <si>
    <t>税収等</t>
    <rPh sb="0" eb="2">
      <t>ゼイシュウ</t>
    </rPh>
    <rPh sb="2" eb="3">
      <t>ナド</t>
    </rPh>
    <phoneticPr fontId="6"/>
  </si>
  <si>
    <t>国県等補助金</t>
    <rPh sb="0" eb="1">
      <t>クニ</t>
    </rPh>
    <rPh sb="1" eb="2">
      <t>ケン</t>
    </rPh>
    <rPh sb="2" eb="3">
      <t>ナド</t>
    </rPh>
    <rPh sb="3" eb="6">
      <t>ホジョキン</t>
    </rPh>
    <phoneticPr fontId="6"/>
  </si>
  <si>
    <t>【様式第５号】</t>
    <rPh sb="1" eb="3">
      <t>ヨウシキ</t>
    </rPh>
    <rPh sb="3" eb="4">
      <t>ダイ</t>
    </rPh>
    <rPh sb="5" eb="6">
      <t>ゴウ</t>
    </rPh>
    <phoneticPr fontId="11"/>
  </si>
  <si>
    <t>附属明細書</t>
    <rPh sb="0" eb="2">
      <t>フゾク</t>
    </rPh>
    <rPh sb="2" eb="5">
      <t>メイサイショ</t>
    </rPh>
    <phoneticPr fontId="11"/>
  </si>
  <si>
    <t>１．貸借対照表の内容に関する明細</t>
    <rPh sb="2" eb="4">
      <t>タイシャク</t>
    </rPh>
    <rPh sb="4" eb="7">
      <t>タイショウヒョウ</t>
    </rPh>
    <rPh sb="8" eb="10">
      <t>ナイヨウ</t>
    </rPh>
    <rPh sb="11" eb="12">
      <t>カン</t>
    </rPh>
    <rPh sb="14" eb="16">
      <t>メイサイ</t>
    </rPh>
    <phoneticPr fontId="11"/>
  </si>
  <si>
    <t>（１）資産項目の明細</t>
    <rPh sb="3" eb="5">
      <t>シサン</t>
    </rPh>
    <rPh sb="5" eb="7">
      <t>コウモク</t>
    </rPh>
    <rPh sb="8" eb="10">
      <t>メイサイ</t>
    </rPh>
    <phoneticPr fontId="11"/>
  </si>
  <si>
    <t>①有形固定資産の明細</t>
    <rPh sb="1" eb="3">
      <t>ユウケイ</t>
    </rPh>
    <rPh sb="3" eb="5">
      <t>コテイ</t>
    </rPh>
    <rPh sb="5" eb="7">
      <t>シサン</t>
    </rPh>
    <rPh sb="8" eb="10">
      <t>メイサイ</t>
    </rPh>
    <phoneticPr fontId="11"/>
  </si>
  <si>
    <t>区分</t>
    <rPh sb="0" eb="2">
      <t>クブン</t>
    </rPh>
    <phoneticPr fontId="11"/>
  </si>
  <si>
    <t>本年度末残高
（A)＋（B)-（C)
（D）</t>
    <rPh sb="0" eb="3">
      <t>ホンネンド</t>
    </rPh>
    <rPh sb="3" eb="4">
      <t>マツ</t>
    </rPh>
    <rPh sb="4" eb="6">
      <t>ザンダカ</t>
    </rPh>
    <phoneticPr fontId="6"/>
  </si>
  <si>
    <t>本年度末
減価償却累計額
（E)</t>
    <rPh sb="0" eb="1">
      <t>ホン</t>
    </rPh>
    <rPh sb="1" eb="4">
      <t>ネンドマツ</t>
    </rPh>
    <rPh sb="5" eb="7">
      <t>ゲンカ</t>
    </rPh>
    <rPh sb="7" eb="9">
      <t>ショウキャク</t>
    </rPh>
    <rPh sb="9" eb="12">
      <t>ルイケイガク</t>
    </rPh>
    <phoneticPr fontId="6"/>
  </si>
  <si>
    <t>差引本年度末残高
（D)－（E)
（G)</t>
    <rPh sb="0" eb="2">
      <t>サシヒキ</t>
    </rPh>
    <rPh sb="2" eb="5">
      <t>ホンネンド</t>
    </rPh>
    <rPh sb="5" eb="6">
      <t>マツ</t>
    </rPh>
    <rPh sb="6" eb="8">
      <t>ザンダカ</t>
    </rPh>
    <phoneticPr fontId="11"/>
  </si>
  <si>
    <t xml:space="preserve"> 事業用資産</t>
    <rPh sb="1" eb="4">
      <t>ジギョウヨウ</t>
    </rPh>
    <rPh sb="4" eb="6">
      <t>シサン</t>
    </rPh>
    <phoneticPr fontId="11"/>
  </si>
  <si>
    <t>　  土地</t>
    <rPh sb="3" eb="5">
      <t>トチ</t>
    </rPh>
    <phoneticPr fontId="6"/>
  </si>
  <si>
    <t>　　立木竹</t>
    <rPh sb="2" eb="4">
      <t>タチキ</t>
    </rPh>
    <rPh sb="4" eb="5">
      <t>タケ</t>
    </rPh>
    <phoneticPr fontId="11"/>
  </si>
  <si>
    <t>　　建物</t>
    <rPh sb="2" eb="4">
      <t>タテモノ</t>
    </rPh>
    <phoneticPr fontId="6"/>
  </si>
  <si>
    <t>　　工作物</t>
    <rPh sb="2" eb="5">
      <t>コウサクブツ</t>
    </rPh>
    <phoneticPr fontId="6"/>
  </si>
  <si>
    <t>　　船舶</t>
    <rPh sb="2" eb="4">
      <t>センパク</t>
    </rPh>
    <phoneticPr fontId="11"/>
  </si>
  <si>
    <t>　　浮標等</t>
    <rPh sb="2" eb="4">
      <t>フヒョウ</t>
    </rPh>
    <rPh sb="4" eb="5">
      <t>ナド</t>
    </rPh>
    <phoneticPr fontId="11"/>
  </si>
  <si>
    <t>　　航空機</t>
    <rPh sb="2" eb="5">
      <t>コウクウキ</t>
    </rPh>
    <phoneticPr fontId="11"/>
  </si>
  <si>
    <t>　　その他</t>
    <rPh sb="4" eb="5">
      <t>タ</t>
    </rPh>
    <phoneticPr fontId="6"/>
  </si>
  <si>
    <t>　　建設仮勘定</t>
    <rPh sb="2" eb="4">
      <t>ケンセツ</t>
    </rPh>
    <rPh sb="4" eb="7">
      <t>カリカンジョウ</t>
    </rPh>
    <phoneticPr fontId="11"/>
  </si>
  <si>
    <t xml:space="preserve"> インフラ資産</t>
    <rPh sb="5" eb="7">
      <t>シサン</t>
    </rPh>
    <phoneticPr fontId="11"/>
  </si>
  <si>
    <t>　　土地</t>
    <rPh sb="2" eb="4">
      <t>トチ</t>
    </rPh>
    <phoneticPr fontId="6"/>
  </si>
  <si>
    <t>　　建物</t>
    <rPh sb="2" eb="4">
      <t>タテモノ</t>
    </rPh>
    <phoneticPr fontId="11"/>
  </si>
  <si>
    <t xml:space="preserve"> 物品</t>
    <rPh sb="1" eb="3">
      <t>ブッピン</t>
    </rPh>
    <phoneticPr fontId="6"/>
  </si>
  <si>
    <t>生活インフラ・
国土保全</t>
    <rPh sb="0" eb="2">
      <t>セイカツ</t>
    </rPh>
    <rPh sb="8" eb="10">
      <t>コクド</t>
    </rPh>
    <rPh sb="10" eb="12">
      <t>ホゼン</t>
    </rPh>
    <phoneticPr fontId="6"/>
  </si>
  <si>
    <t>教育</t>
    <rPh sb="0" eb="2">
      <t>キョウイク</t>
    </rPh>
    <phoneticPr fontId="11"/>
  </si>
  <si>
    <t>福祉</t>
    <rPh sb="0" eb="2">
      <t>フクシ</t>
    </rPh>
    <phoneticPr fontId="11"/>
  </si>
  <si>
    <t>環境衛生</t>
    <rPh sb="0" eb="2">
      <t>カンキョウ</t>
    </rPh>
    <rPh sb="2" eb="4">
      <t>エイセイ</t>
    </rPh>
    <phoneticPr fontId="11"/>
  </si>
  <si>
    <t>産業振興</t>
    <rPh sb="0" eb="2">
      <t>サンギョウ</t>
    </rPh>
    <rPh sb="2" eb="4">
      <t>シンコウ</t>
    </rPh>
    <phoneticPr fontId="11"/>
  </si>
  <si>
    <t>消防</t>
    <rPh sb="0" eb="2">
      <t>ショウボウ</t>
    </rPh>
    <phoneticPr fontId="11"/>
  </si>
  <si>
    <t>総務</t>
    <rPh sb="0" eb="2">
      <t>ソウム</t>
    </rPh>
    <phoneticPr fontId="11"/>
  </si>
  <si>
    <t>合計</t>
    <rPh sb="0" eb="2">
      <t>ゴウケイ</t>
    </rPh>
    <phoneticPr fontId="11"/>
  </si>
  <si>
    <t>相手先名</t>
    <rPh sb="0" eb="3">
      <t>アイテサキ</t>
    </rPh>
    <rPh sb="3" eb="4">
      <t>メイ</t>
    </rPh>
    <phoneticPr fontId="6"/>
  </si>
  <si>
    <t>出資金額
（貸借対照表計上額）
（A)</t>
    <rPh sb="0" eb="2">
      <t>シュッシ</t>
    </rPh>
    <rPh sb="2" eb="4">
      <t>キンガク</t>
    </rPh>
    <rPh sb="6" eb="8">
      <t>タイシャク</t>
    </rPh>
    <rPh sb="8" eb="11">
      <t>タイショウヒョウ</t>
    </rPh>
    <rPh sb="11" eb="14">
      <t>ケイジョウガク</t>
    </rPh>
    <phoneticPr fontId="6"/>
  </si>
  <si>
    <t xml:space="preserve">
資産
（B)</t>
    <rPh sb="1" eb="3">
      <t>シサン</t>
    </rPh>
    <phoneticPr fontId="6"/>
  </si>
  <si>
    <t xml:space="preserve">
負債
（C)</t>
    <rPh sb="1" eb="3">
      <t>フサイ</t>
    </rPh>
    <phoneticPr fontId="6"/>
  </si>
  <si>
    <t>純資産額
（B）－（C)
（D)</t>
    <rPh sb="0" eb="3">
      <t>ジュンシサン</t>
    </rPh>
    <rPh sb="3" eb="4">
      <t>ガク</t>
    </rPh>
    <phoneticPr fontId="6"/>
  </si>
  <si>
    <t xml:space="preserve">
資本金
（E)</t>
    <rPh sb="1" eb="4">
      <t>シホンキン</t>
    </rPh>
    <phoneticPr fontId="6"/>
  </si>
  <si>
    <t>出資割合（％）
（A）/（E)
（F)</t>
    <rPh sb="0" eb="2">
      <t>シュッシ</t>
    </rPh>
    <rPh sb="2" eb="4">
      <t>ワリアイ</t>
    </rPh>
    <phoneticPr fontId="6"/>
  </si>
  <si>
    <t>実質価額
（D)×（F)
（G)</t>
    <rPh sb="0" eb="2">
      <t>ジッシツ</t>
    </rPh>
    <rPh sb="2" eb="4">
      <t>カガク</t>
    </rPh>
    <phoneticPr fontId="11"/>
  </si>
  <si>
    <t>投資損失引当金
計上額
（H)</t>
    <rPh sb="0" eb="2">
      <t>トウシ</t>
    </rPh>
    <rPh sb="2" eb="4">
      <t>ソンシツ</t>
    </rPh>
    <rPh sb="4" eb="7">
      <t>ヒキアテキン</t>
    </rPh>
    <rPh sb="8" eb="11">
      <t>ケイジョウガク</t>
    </rPh>
    <phoneticPr fontId="11"/>
  </si>
  <si>
    <t xml:space="preserve">
出資金額
（A)</t>
    <rPh sb="1" eb="3">
      <t>シュッシ</t>
    </rPh>
    <rPh sb="3" eb="5">
      <t>キンガク</t>
    </rPh>
    <phoneticPr fontId="6"/>
  </si>
  <si>
    <t xml:space="preserve">
強制評価減
（H)</t>
    <rPh sb="1" eb="3">
      <t>キョウセイ</t>
    </rPh>
    <rPh sb="3" eb="5">
      <t>ヒョウカ</t>
    </rPh>
    <rPh sb="5" eb="6">
      <t>ゲン</t>
    </rPh>
    <phoneticPr fontId="11"/>
  </si>
  <si>
    <t>貸借対照表計上額
（Ａ）－（Ｈ）
（Ｉ）</t>
    <rPh sb="0" eb="2">
      <t>タイシャク</t>
    </rPh>
    <rPh sb="2" eb="5">
      <t>タイショウヒョウ</t>
    </rPh>
    <rPh sb="5" eb="8">
      <t>ケイジョウガク</t>
    </rPh>
    <phoneticPr fontId="11"/>
  </si>
  <si>
    <t>種類</t>
    <rPh sb="0" eb="2">
      <t>シュルイ</t>
    </rPh>
    <phoneticPr fontId="6"/>
  </si>
  <si>
    <r>
      <t xml:space="preserve">合計
</t>
    </r>
    <r>
      <rPr>
        <sz val="8"/>
        <rFont val="ＭＳ Ｐゴシック"/>
        <family val="3"/>
        <charset val="128"/>
      </rPr>
      <t>(貸借対照表計上額)</t>
    </r>
    <rPh sb="0" eb="2">
      <t>ゴウケイ</t>
    </rPh>
    <rPh sb="4" eb="6">
      <t>タイシャク</t>
    </rPh>
    <rPh sb="6" eb="9">
      <t>タイショウヒョウ</t>
    </rPh>
    <rPh sb="9" eb="12">
      <t>ケイジョウガク</t>
    </rPh>
    <phoneticPr fontId="6"/>
  </si>
  <si>
    <t>相手先名または種別</t>
    <rPh sb="0" eb="3">
      <t>アイテサキ</t>
    </rPh>
    <rPh sb="3" eb="4">
      <t>メイ</t>
    </rPh>
    <rPh sb="7" eb="9">
      <t>シュベツ</t>
    </rPh>
    <phoneticPr fontId="6"/>
  </si>
  <si>
    <t>その他の貸付金</t>
    <rPh sb="2" eb="3">
      <t>タ</t>
    </rPh>
    <rPh sb="4" eb="7">
      <t>カシツケキン</t>
    </rPh>
    <phoneticPr fontId="11"/>
  </si>
  <si>
    <t>貸借対照表計上額</t>
    <rPh sb="0" eb="2">
      <t>タイシャク</t>
    </rPh>
    <rPh sb="2" eb="5">
      <t>タイショウヒョウ</t>
    </rPh>
    <rPh sb="5" eb="8">
      <t>ケイジョウガク</t>
    </rPh>
    <phoneticPr fontId="6"/>
  </si>
  <si>
    <t>徴収不能引当金計上額</t>
    <rPh sb="0" eb="2">
      <t>チョウシュウ</t>
    </rPh>
    <rPh sb="2" eb="4">
      <t>フノウ</t>
    </rPh>
    <rPh sb="4" eb="7">
      <t>ヒキアテキン</t>
    </rPh>
    <rPh sb="7" eb="10">
      <t>ケイジョウガク</t>
    </rPh>
    <phoneticPr fontId="6"/>
  </si>
  <si>
    <t>【貸付金】</t>
    <rPh sb="1" eb="4">
      <t>カシツケキン</t>
    </rPh>
    <phoneticPr fontId="6"/>
  </si>
  <si>
    <t>小計</t>
    <rPh sb="0" eb="2">
      <t>ショウケイ</t>
    </rPh>
    <phoneticPr fontId="11"/>
  </si>
  <si>
    <t>【未収金】</t>
    <rPh sb="1" eb="4">
      <t>ミシュウキン</t>
    </rPh>
    <phoneticPr fontId="6"/>
  </si>
  <si>
    <t>税等未収金</t>
    <rPh sb="0" eb="1">
      <t>ゼイ</t>
    </rPh>
    <rPh sb="1" eb="2">
      <t>ナド</t>
    </rPh>
    <rPh sb="2" eb="5">
      <t>ミシュウキン</t>
    </rPh>
    <phoneticPr fontId="11"/>
  </si>
  <si>
    <t>その他の未収金</t>
    <rPh sb="2" eb="3">
      <t>タ</t>
    </rPh>
    <rPh sb="4" eb="7">
      <t>ミシュウキン</t>
    </rPh>
    <phoneticPr fontId="11"/>
  </si>
  <si>
    <t>（２）負債項目の明細</t>
    <rPh sb="3" eb="5">
      <t>フサイ</t>
    </rPh>
    <rPh sb="5" eb="7">
      <t>コウモク</t>
    </rPh>
    <rPh sb="8" eb="10">
      <t>メイサイ</t>
    </rPh>
    <phoneticPr fontId="11"/>
  </si>
  <si>
    <t>①地方債（借入先別）の明細</t>
    <rPh sb="1" eb="4">
      <t>チホウサイ</t>
    </rPh>
    <rPh sb="5" eb="8">
      <t>カリイレサキ</t>
    </rPh>
    <rPh sb="8" eb="9">
      <t>ベツ</t>
    </rPh>
    <rPh sb="11" eb="13">
      <t>メイサイ</t>
    </rPh>
    <phoneticPr fontId="11"/>
  </si>
  <si>
    <t>地方債残高</t>
    <rPh sb="0" eb="3">
      <t>チホウサイ</t>
    </rPh>
    <rPh sb="3" eb="5">
      <t>ザンダカ</t>
    </rPh>
    <phoneticPr fontId="20"/>
  </si>
  <si>
    <t>政府資金</t>
    <rPh sb="0" eb="2">
      <t>セイフ</t>
    </rPh>
    <rPh sb="2" eb="4">
      <t>シキン</t>
    </rPh>
    <phoneticPr fontId="20"/>
  </si>
  <si>
    <t>地方公共団体
金融機構</t>
    <rPh sb="0" eb="2">
      <t>チホウ</t>
    </rPh>
    <rPh sb="2" eb="4">
      <t>コウキョウ</t>
    </rPh>
    <rPh sb="4" eb="6">
      <t>ダンタイ</t>
    </rPh>
    <rPh sb="7" eb="9">
      <t>キンユウ</t>
    </rPh>
    <rPh sb="9" eb="11">
      <t>キコウ</t>
    </rPh>
    <phoneticPr fontId="20"/>
  </si>
  <si>
    <t>市中銀行</t>
    <rPh sb="0" eb="2">
      <t>シチュウ</t>
    </rPh>
    <rPh sb="2" eb="4">
      <t>ギンコウ</t>
    </rPh>
    <phoneticPr fontId="20"/>
  </si>
  <si>
    <t>その他の
金融機関</t>
    <rPh sb="2" eb="3">
      <t>タ</t>
    </rPh>
    <rPh sb="5" eb="7">
      <t>キンユウ</t>
    </rPh>
    <rPh sb="7" eb="9">
      <t>キカン</t>
    </rPh>
    <phoneticPr fontId="20"/>
  </si>
  <si>
    <t>市場公募債</t>
    <rPh sb="0" eb="2">
      <t>シジョウ</t>
    </rPh>
    <rPh sb="2" eb="5">
      <t>コウボサイ</t>
    </rPh>
    <phoneticPr fontId="20"/>
  </si>
  <si>
    <t>その他</t>
    <rPh sb="2" eb="3">
      <t>タ</t>
    </rPh>
    <phoneticPr fontId="20"/>
  </si>
  <si>
    <t>うち1年内償還予定</t>
    <rPh sb="3" eb="5">
      <t>ネンナイ</t>
    </rPh>
    <rPh sb="5" eb="7">
      <t>ショウカン</t>
    </rPh>
    <rPh sb="7" eb="9">
      <t>ヨテイ</t>
    </rPh>
    <phoneticPr fontId="6"/>
  </si>
  <si>
    <t>うち共同発行債</t>
    <rPh sb="2" eb="4">
      <t>キョウドウ</t>
    </rPh>
    <rPh sb="4" eb="6">
      <t>ハッコウ</t>
    </rPh>
    <rPh sb="6" eb="7">
      <t>サイ</t>
    </rPh>
    <phoneticPr fontId="6"/>
  </si>
  <si>
    <t>うち住民公募債</t>
    <rPh sb="2" eb="4">
      <t>ジュウミン</t>
    </rPh>
    <rPh sb="4" eb="7">
      <t>コウボサイ</t>
    </rPh>
    <phoneticPr fontId="6"/>
  </si>
  <si>
    <t>②地方債（利率別）の明細</t>
    <rPh sb="1" eb="4">
      <t>チホウサイ</t>
    </rPh>
    <rPh sb="5" eb="7">
      <t>リリツ</t>
    </rPh>
    <rPh sb="7" eb="8">
      <t>ベツ</t>
    </rPh>
    <rPh sb="10" eb="12">
      <t>メイサイ</t>
    </rPh>
    <phoneticPr fontId="6"/>
  </si>
  <si>
    <t>1.5％以下</t>
    <rPh sb="4" eb="6">
      <t>イカ</t>
    </rPh>
    <phoneticPr fontId="20"/>
  </si>
  <si>
    <t>1.5％超
2.0％以下</t>
    <rPh sb="4" eb="5">
      <t>チョウ</t>
    </rPh>
    <rPh sb="10" eb="12">
      <t>イカ</t>
    </rPh>
    <phoneticPr fontId="20"/>
  </si>
  <si>
    <t>2.0％超
2.5％以下</t>
    <rPh sb="4" eb="5">
      <t>チョウ</t>
    </rPh>
    <rPh sb="10" eb="12">
      <t>イカ</t>
    </rPh>
    <phoneticPr fontId="20"/>
  </si>
  <si>
    <t>2.5％超
3.0％以下</t>
    <rPh sb="4" eb="5">
      <t>チョウ</t>
    </rPh>
    <rPh sb="10" eb="12">
      <t>イカ</t>
    </rPh>
    <phoneticPr fontId="20"/>
  </si>
  <si>
    <t>3.0％超
3.5％以下</t>
    <rPh sb="4" eb="5">
      <t>チョウ</t>
    </rPh>
    <rPh sb="10" eb="12">
      <t>イカ</t>
    </rPh>
    <phoneticPr fontId="20"/>
  </si>
  <si>
    <t>3.5％超
4.0％以下</t>
    <rPh sb="4" eb="5">
      <t>チョウ</t>
    </rPh>
    <rPh sb="10" eb="12">
      <t>イカ</t>
    </rPh>
    <phoneticPr fontId="20"/>
  </si>
  <si>
    <t>4.0％超</t>
    <rPh sb="4" eb="5">
      <t>チョウ</t>
    </rPh>
    <phoneticPr fontId="20"/>
  </si>
  <si>
    <t>（参考）
加重平均
利率</t>
    <rPh sb="1" eb="3">
      <t>サンコウ</t>
    </rPh>
    <rPh sb="5" eb="7">
      <t>カジュウ</t>
    </rPh>
    <rPh sb="7" eb="9">
      <t>ヘイキン</t>
    </rPh>
    <rPh sb="10" eb="12">
      <t>リリツ</t>
    </rPh>
    <phoneticPr fontId="20"/>
  </si>
  <si>
    <t>③地方債（返済期間別）の明細</t>
    <rPh sb="1" eb="4">
      <t>チホウサイ</t>
    </rPh>
    <rPh sb="5" eb="7">
      <t>ヘンサイ</t>
    </rPh>
    <rPh sb="7" eb="9">
      <t>キカン</t>
    </rPh>
    <rPh sb="9" eb="10">
      <t>ベツ</t>
    </rPh>
    <rPh sb="12" eb="14">
      <t>メイサイ</t>
    </rPh>
    <phoneticPr fontId="6"/>
  </si>
  <si>
    <t>１年以内</t>
    <rPh sb="1" eb="2">
      <t>ネン</t>
    </rPh>
    <rPh sb="2" eb="4">
      <t>イナイ</t>
    </rPh>
    <phoneticPr fontId="6"/>
  </si>
  <si>
    <t>１年超
２年以内</t>
    <rPh sb="1" eb="2">
      <t>ネン</t>
    </rPh>
    <rPh sb="2" eb="3">
      <t>チョウ</t>
    </rPh>
    <rPh sb="5" eb="6">
      <t>ネン</t>
    </rPh>
    <rPh sb="6" eb="8">
      <t>イナイ</t>
    </rPh>
    <phoneticPr fontId="6"/>
  </si>
  <si>
    <t>２年超
３年以内</t>
    <rPh sb="1" eb="2">
      <t>ネン</t>
    </rPh>
    <rPh sb="2" eb="3">
      <t>チョウ</t>
    </rPh>
    <rPh sb="5" eb="6">
      <t>ネン</t>
    </rPh>
    <rPh sb="6" eb="8">
      <t>イナイ</t>
    </rPh>
    <phoneticPr fontId="6"/>
  </si>
  <si>
    <t>３年超
４年以内</t>
    <rPh sb="1" eb="2">
      <t>ネン</t>
    </rPh>
    <rPh sb="2" eb="3">
      <t>チョウ</t>
    </rPh>
    <rPh sb="5" eb="6">
      <t>ネン</t>
    </rPh>
    <rPh sb="6" eb="8">
      <t>イナイ</t>
    </rPh>
    <phoneticPr fontId="6"/>
  </si>
  <si>
    <t>４年超
５年以内</t>
    <rPh sb="1" eb="2">
      <t>ネン</t>
    </rPh>
    <rPh sb="2" eb="3">
      <t>チョウ</t>
    </rPh>
    <rPh sb="5" eb="6">
      <t>ネン</t>
    </rPh>
    <rPh sb="6" eb="8">
      <t>イナイ</t>
    </rPh>
    <phoneticPr fontId="6"/>
  </si>
  <si>
    <t>５年超
10年以内</t>
    <rPh sb="1" eb="2">
      <t>ネン</t>
    </rPh>
    <rPh sb="2" eb="3">
      <t>チョウ</t>
    </rPh>
    <rPh sb="6" eb="7">
      <t>ネン</t>
    </rPh>
    <rPh sb="7" eb="9">
      <t>イナイ</t>
    </rPh>
    <phoneticPr fontId="6"/>
  </si>
  <si>
    <t>10年超
15年以内</t>
    <rPh sb="2" eb="3">
      <t>ネン</t>
    </rPh>
    <rPh sb="3" eb="4">
      <t>チョウ</t>
    </rPh>
    <rPh sb="7" eb="8">
      <t>ネン</t>
    </rPh>
    <rPh sb="8" eb="10">
      <t>イナイ</t>
    </rPh>
    <phoneticPr fontId="6"/>
  </si>
  <si>
    <t>15年超
20年以内</t>
    <rPh sb="2" eb="3">
      <t>ネン</t>
    </rPh>
    <rPh sb="3" eb="4">
      <t>チョウ</t>
    </rPh>
    <rPh sb="7" eb="8">
      <t>ネン</t>
    </rPh>
    <rPh sb="8" eb="10">
      <t>イナイ</t>
    </rPh>
    <phoneticPr fontId="6"/>
  </si>
  <si>
    <t>20年超</t>
    <rPh sb="2" eb="3">
      <t>ネン</t>
    </rPh>
    <rPh sb="3" eb="4">
      <t>チョウ</t>
    </rPh>
    <phoneticPr fontId="6"/>
  </si>
  <si>
    <t>④特定の契約条項が付された地方債の概要</t>
    <rPh sb="1" eb="3">
      <t>トクテイ</t>
    </rPh>
    <rPh sb="4" eb="6">
      <t>ケイヤク</t>
    </rPh>
    <rPh sb="6" eb="8">
      <t>ジョウコウ</t>
    </rPh>
    <rPh sb="9" eb="10">
      <t>フ</t>
    </rPh>
    <rPh sb="13" eb="16">
      <t>チホウサイ</t>
    </rPh>
    <rPh sb="17" eb="19">
      <t>ガイヨウ</t>
    </rPh>
    <phoneticPr fontId="6"/>
  </si>
  <si>
    <t>特定の契約条項が
付された地方債残高</t>
    <rPh sb="0" eb="2">
      <t>トクテイ</t>
    </rPh>
    <rPh sb="3" eb="5">
      <t>ケイヤク</t>
    </rPh>
    <rPh sb="5" eb="7">
      <t>ジョウコウ</t>
    </rPh>
    <rPh sb="9" eb="10">
      <t>フ</t>
    </rPh>
    <rPh sb="13" eb="16">
      <t>チホウサイ</t>
    </rPh>
    <rPh sb="16" eb="18">
      <t>ザンダカ</t>
    </rPh>
    <phoneticPr fontId="20"/>
  </si>
  <si>
    <t>契約条項の概要</t>
    <rPh sb="0" eb="2">
      <t>ケイヤク</t>
    </rPh>
    <rPh sb="2" eb="4">
      <t>ジョウコウ</t>
    </rPh>
    <rPh sb="5" eb="7">
      <t>ガイヨウ</t>
    </rPh>
    <phoneticPr fontId="20"/>
  </si>
  <si>
    <t>⑤引当金の明細</t>
    <rPh sb="1" eb="4">
      <t>ヒキアテキン</t>
    </rPh>
    <rPh sb="5" eb="7">
      <t>メイサイ</t>
    </rPh>
    <phoneticPr fontId="11"/>
  </si>
  <si>
    <t>区分</t>
    <rPh sb="0" eb="2">
      <t>クブン</t>
    </rPh>
    <phoneticPr fontId="6"/>
  </si>
  <si>
    <t>前年度末残高</t>
    <rPh sb="0" eb="3">
      <t>ゼンネンド</t>
    </rPh>
    <rPh sb="3" eb="4">
      <t>マツ</t>
    </rPh>
    <rPh sb="4" eb="6">
      <t>ザンダカ</t>
    </rPh>
    <phoneticPr fontId="6"/>
  </si>
  <si>
    <t>本年度増加額</t>
    <rPh sb="0" eb="3">
      <t>ホンネンド</t>
    </rPh>
    <rPh sb="3" eb="5">
      <t>ゾウカ</t>
    </rPh>
    <rPh sb="5" eb="6">
      <t>ガク</t>
    </rPh>
    <phoneticPr fontId="6"/>
  </si>
  <si>
    <t>本年度減少額</t>
    <rPh sb="0" eb="3">
      <t>ホンネンド</t>
    </rPh>
    <rPh sb="3" eb="6">
      <t>ゲンショウガク</t>
    </rPh>
    <phoneticPr fontId="6"/>
  </si>
  <si>
    <t>本年度末残高</t>
    <rPh sb="0" eb="3">
      <t>ホンネンド</t>
    </rPh>
    <rPh sb="3" eb="4">
      <t>マツ</t>
    </rPh>
    <rPh sb="4" eb="6">
      <t>ザンダカ</t>
    </rPh>
    <phoneticPr fontId="6"/>
  </si>
  <si>
    <t>目的使用</t>
    <rPh sb="0" eb="2">
      <t>モクテキ</t>
    </rPh>
    <rPh sb="2" eb="4">
      <t>シヨウ</t>
    </rPh>
    <phoneticPr fontId="11"/>
  </si>
  <si>
    <t>その他</t>
    <rPh sb="2" eb="3">
      <t>タ</t>
    </rPh>
    <phoneticPr fontId="11"/>
  </si>
  <si>
    <t>２．行政コスト計算書の内容に関する明細</t>
    <rPh sb="2" eb="4">
      <t>ギョウセイ</t>
    </rPh>
    <rPh sb="7" eb="10">
      <t>ケイサンショ</t>
    </rPh>
    <rPh sb="11" eb="13">
      <t>ナイヨウ</t>
    </rPh>
    <rPh sb="14" eb="15">
      <t>カン</t>
    </rPh>
    <rPh sb="17" eb="19">
      <t>メイサイ</t>
    </rPh>
    <phoneticPr fontId="11"/>
  </si>
  <si>
    <t>（１）補助金等の明細</t>
    <rPh sb="3" eb="7">
      <t>ホジョキンナド</t>
    </rPh>
    <rPh sb="8" eb="10">
      <t>メイサイ</t>
    </rPh>
    <phoneticPr fontId="11"/>
  </si>
  <si>
    <t>名称</t>
    <rPh sb="0" eb="2">
      <t>メイショウ</t>
    </rPh>
    <phoneticPr fontId="11"/>
  </si>
  <si>
    <t>相手先</t>
    <rPh sb="0" eb="3">
      <t>アイテサキ</t>
    </rPh>
    <phoneticPr fontId="11"/>
  </si>
  <si>
    <t>金額</t>
    <rPh sb="0" eb="2">
      <t>キンガク</t>
    </rPh>
    <phoneticPr fontId="11"/>
  </si>
  <si>
    <t>支出目的</t>
    <rPh sb="0" eb="2">
      <t>シシュツ</t>
    </rPh>
    <rPh sb="2" eb="4">
      <t>モクテキ</t>
    </rPh>
    <phoneticPr fontId="11"/>
  </si>
  <si>
    <t>他団体への公共施設等整備補助金等
(所有外資産分)</t>
    <rPh sb="0" eb="3">
      <t>タダンタイ</t>
    </rPh>
    <rPh sb="5" eb="7">
      <t>コウキョウ</t>
    </rPh>
    <rPh sb="7" eb="9">
      <t>シセツ</t>
    </rPh>
    <rPh sb="9" eb="10">
      <t>ナド</t>
    </rPh>
    <rPh sb="10" eb="12">
      <t>セイビ</t>
    </rPh>
    <rPh sb="12" eb="15">
      <t>ホジョキン</t>
    </rPh>
    <rPh sb="15" eb="16">
      <t>ナド</t>
    </rPh>
    <rPh sb="18" eb="20">
      <t>ショユウ</t>
    </rPh>
    <rPh sb="20" eb="21">
      <t>ガイ</t>
    </rPh>
    <rPh sb="21" eb="23">
      <t>シサン</t>
    </rPh>
    <rPh sb="23" eb="24">
      <t>ブン</t>
    </rPh>
    <phoneticPr fontId="11"/>
  </si>
  <si>
    <t>計</t>
    <rPh sb="0" eb="1">
      <t>ケイ</t>
    </rPh>
    <phoneticPr fontId="11"/>
  </si>
  <si>
    <t>その他の補助金等</t>
    <rPh sb="2" eb="3">
      <t>タ</t>
    </rPh>
    <rPh sb="4" eb="7">
      <t>ホジョキン</t>
    </rPh>
    <rPh sb="7" eb="8">
      <t>ナド</t>
    </rPh>
    <phoneticPr fontId="11"/>
  </si>
  <si>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11"/>
  </si>
  <si>
    <t>（１）財源の明細</t>
    <rPh sb="3" eb="5">
      <t>ザイゲン</t>
    </rPh>
    <rPh sb="6" eb="8">
      <t>メイサイ</t>
    </rPh>
    <phoneticPr fontId="11"/>
  </si>
  <si>
    <t>会計</t>
    <rPh sb="0" eb="2">
      <t>カイケイ</t>
    </rPh>
    <phoneticPr fontId="6"/>
  </si>
  <si>
    <t>財源の内容</t>
    <rPh sb="0" eb="2">
      <t>ザイゲン</t>
    </rPh>
    <rPh sb="3" eb="5">
      <t>ナイヨウ</t>
    </rPh>
    <phoneticPr fontId="6"/>
  </si>
  <si>
    <t>一般会計</t>
    <rPh sb="0" eb="2">
      <t>イッパン</t>
    </rPh>
    <rPh sb="2" eb="4">
      <t>カイケイ</t>
    </rPh>
    <phoneticPr fontId="6"/>
  </si>
  <si>
    <t>小計</t>
    <rPh sb="0" eb="2">
      <t>ショウケイ</t>
    </rPh>
    <phoneticPr fontId="6"/>
  </si>
  <si>
    <t>資本的
補助金</t>
    <rPh sb="0" eb="3">
      <t>シホンテキ</t>
    </rPh>
    <rPh sb="4" eb="7">
      <t>ホジョキン</t>
    </rPh>
    <phoneticPr fontId="11"/>
  </si>
  <si>
    <t>国庫支出金</t>
    <rPh sb="0" eb="2">
      <t>コッコ</t>
    </rPh>
    <rPh sb="2" eb="5">
      <t>シシュツキン</t>
    </rPh>
    <phoneticPr fontId="6"/>
  </si>
  <si>
    <t>都道府県等支出金</t>
    <rPh sb="0" eb="4">
      <t>トドウフケン</t>
    </rPh>
    <rPh sb="4" eb="5">
      <t>ナド</t>
    </rPh>
    <rPh sb="5" eb="8">
      <t>シシュツキン</t>
    </rPh>
    <phoneticPr fontId="6"/>
  </si>
  <si>
    <t>経常的
補助金</t>
    <rPh sb="0" eb="3">
      <t>ケイジョウテキ</t>
    </rPh>
    <rPh sb="4" eb="7">
      <t>ホジョキン</t>
    </rPh>
    <phoneticPr fontId="11"/>
  </si>
  <si>
    <t>（２）財源情報の明細</t>
    <rPh sb="3" eb="5">
      <t>ザイゲン</t>
    </rPh>
    <rPh sb="5" eb="7">
      <t>ジョウホウ</t>
    </rPh>
    <rPh sb="8" eb="10">
      <t>メイサイ</t>
    </rPh>
    <phoneticPr fontId="11"/>
  </si>
  <si>
    <t>内訳</t>
    <rPh sb="0" eb="2">
      <t>ウチワケ</t>
    </rPh>
    <phoneticPr fontId="11"/>
  </si>
  <si>
    <t>国県等補助金</t>
    <rPh sb="0" eb="1">
      <t>クニ</t>
    </rPh>
    <rPh sb="1" eb="2">
      <t>ケン</t>
    </rPh>
    <rPh sb="2" eb="3">
      <t>ナド</t>
    </rPh>
    <rPh sb="3" eb="6">
      <t>ホジョキン</t>
    </rPh>
    <phoneticPr fontId="11"/>
  </si>
  <si>
    <t>地方債</t>
    <rPh sb="0" eb="3">
      <t>チホウサイ</t>
    </rPh>
    <phoneticPr fontId="11"/>
  </si>
  <si>
    <t>税収等</t>
    <rPh sb="0" eb="3">
      <t>ゼイシュウナド</t>
    </rPh>
    <phoneticPr fontId="11"/>
  </si>
  <si>
    <t>その他</t>
    <rPh sb="2" eb="3">
      <t>ホカ</t>
    </rPh>
    <phoneticPr fontId="11"/>
  </si>
  <si>
    <t>純行政コスト</t>
    <rPh sb="0" eb="1">
      <t>ジュン</t>
    </rPh>
    <rPh sb="1" eb="3">
      <t>ギョウセイ</t>
    </rPh>
    <phoneticPr fontId="11"/>
  </si>
  <si>
    <t>有形固定資産等の増加</t>
    <rPh sb="0" eb="2">
      <t>ユウケイ</t>
    </rPh>
    <rPh sb="2" eb="4">
      <t>コテイ</t>
    </rPh>
    <rPh sb="4" eb="6">
      <t>シサン</t>
    </rPh>
    <rPh sb="6" eb="7">
      <t>ナド</t>
    </rPh>
    <rPh sb="8" eb="10">
      <t>ゾウカ</t>
    </rPh>
    <phoneticPr fontId="11"/>
  </si>
  <si>
    <t>貸付金・基金等の増加</t>
    <rPh sb="0" eb="3">
      <t>カシツケキン</t>
    </rPh>
    <rPh sb="4" eb="6">
      <t>キキン</t>
    </rPh>
    <rPh sb="6" eb="7">
      <t>ナド</t>
    </rPh>
    <rPh sb="8" eb="10">
      <t>ゾウカ</t>
    </rPh>
    <phoneticPr fontId="11"/>
  </si>
  <si>
    <t>４．資金収支計算書の内容に関する明細</t>
    <rPh sb="2" eb="4">
      <t>シキン</t>
    </rPh>
    <rPh sb="4" eb="6">
      <t>シュウシ</t>
    </rPh>
    <rPh sb="6" eb="9">
      <t>ケイサンショ</t>
    </rPh>
    <rPh sb="10" eb="12">
      <t>ナイヨウ</t>
    </rPh>
    <rPh sb="13" eb="14">
      <t>カン</t>
    </rPh>
    <rPh sb="16" eb="18">
      <t>メイサイ</t>
    </rPh>
    <phoneticPr fontId="11"/>
  </si>
  <si>
    <t>（１）資金の明細</t>
    <rPh sb="3" eb="5">
      <t>シキン</t>
    </rPh>
    <rPh sb="6" eb="8">
      <t>メイサイ</t>
    </rPh>
    <phoneticPr fontId="11"/>
  </si>
  <si>
    <t>要求払預金</t>
    <rPh sb="0" eb="2">
      <t>ヨウキュウ</t>
    </rPh>
    <rPh sb="2" eb="3">
      <t>ハラ</t>
    </rPh>
    <rPh sb="3" eb="5">
      <t>ヨキン</t>
    </rPh>
    <phoneticPr fontId="6"/>
  </si>
  <si>
    <t>　※下記以外の資産及び負債のうち、その額が資産総額の100分の5を超える科目についても作成する。</t>
    <rPh sb="2" eb="4">
      <t>カキ</t>
    </rPh>
    <rPh sb="4" eb="6">
      <t>イガイ</t>
    </rPh>
    <rPh sb="7" eb="9">
      <t>シサン</t>
    </rPh>
    <rPh sb="9" eb="10">
      <t>オヨ</t>
    </rPh>
    <rPh sb="11" eb="13">
      <t>フサイ</t>
    </rPh>
    <rPh sb="19" eb="20">
      <t>ガク</t>
    </rPh>
    <rPh sb="21" eb="23">
      <t>シサン</t>
    </rPh>
    <rPh sb="23" eb="25">
      <t>ソウガク</t>
    </rPh>
    <rPh sb="29" eb="30">
      <t>ブン</t>
    </rPh>
    <rPh sb="33" eb="34">
      <t>コ</t>
    </rPh>
    <rPh sb="36" eb="38">
      <t>カモク</t>
    </rPh>
    <rPh sb="43" eb="45">
      <t>サクセイ</t>
    </rPh>
    <phoneticPr fontId="11"/>
  </si>
  <si>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11"/>
  </si>
  <si>
    <t>市場価格のないもののうち連結対象団体（会計）に対するもの</t>
    <rPh sb="0" eb="2">
      <t>シジョウ</t>
    </rPh>
    <rPh sb="2" eb="4">
      <t>カカク</t>
    </rPh>
    <rPh sb="12" eb="14">
      <t>レンケツ</t>
    </rPh>
    <rPh sb="14" eb="16">
      <t>タイショウ</t>
    </rPh>
    <rPh sb="16" eb="18">
      <t>ダンタイ</t>
    </rPh>
    <rPh sb="19" eb="21">
      <t>カイケイ</t>
    </rPh>
    <rPh sb="23" eb="24">
      <t>タイ</t>
    </rPh>
    <phoneticPr fontId="11"/>
  </si>
  <si>
    <t>市場価格のないもののうち連結対象団体（会計）以外に対するもの</t>
    <rPh sb="0" eb="2">
      <t>シジョウ</t>
    </rPh>
    <rPh sb="2" eb="4">
      <t>カカク</t>
    </rPh>
    <rPh sb="12" eb="14">
      <t>レンケツ</t>
    </rPh>
    <rPh sb="14" eb="16">
      <t>タイショウ</t>
    </rPh>
    <rPh sb="16" eb="18">
      <t>ダンタイ</t>
    </rPh>
    <rPh sb="19" eb="21">
      <t>カイケイ</t>
    </rPh>
    <rPh sb="22" eb="24">
      <t>イガイ</t>
    </rPh>
    <rPh sb="25" eb="26">
      <t>タイ</t>
    </rPh>
    <phoneticPr fontId="11"/>
  </si>
  <si>
    <t>④基金の明細</t>
    <phoneticPr fontId="11"/>
  </si>
  <si>
    <t>（単位：円）</t>
    <rPh sb="1" eb="3">
      <t>タンイ</t>
    </rPh>
    <rPh sb="4" eb="5">
      <t>エン</t>
    </rPh>
    <phoneticPr fontId="6"/>
  </si>
  <si>
    <t>（単位：円）</t>
    <rPh sb="4" eb="5">
      <t>エン</t>
    </rPh>
    <phoneticPr fontId="6"/>
  </si>
  <si>
    <t>（単位：円）</t>
    <rPh sb="1" eb="3">
      <t>タンイ</t>
    </rPh>
    <rPh sb="4" eb="5">
      <t>エン</t>
    </rPh>
    <phoneticPr fontId="11"/>
  </si>
  <si>
    <t>-</t>
    <phoneticPr fontId="6"/>
  </si>
  <si>
    <t>賞与等引当金</t>
    <phoneticPr fontId="6"/>
  </si>
  <si>
    <t>市場価格のあるもの</t>
    <rPh sb="0" eb="2">
      <t>シジョウ</t>
    </rPh>
    <rPh sb="2" eb="4">
      <t>カカク</t>
    </rPh>
    <phoneticPr fontId="11"/>
  </si>
  <si>
    <t>銘柄名</t>
    <rPh sb="0" eb="2">
      <t>メイガラ</t>
    </rPh>
    <rPh sb="2" eb="3">
      <t>メイ</t>
    </rPh>
    <phoneticPr fontId="6"/>
  </si>
  <si>
    <t xml:space="preserve">
株数・口数など
（A）</t>
    <rPh sb="1" eb="3">
      <t>カブスウ</t>
    </rPh>
    <rPh sb="4" eb="5">
      <t>クチ</t>
    </rPh>
    <rPh sb="5" eb="6">
      <t>スウ</t>
    </rPh>
    <phoneticPr fontId="6"/>
  </si>
  <si>
    <t xml:space="preserve">
時価単価
（B）</t>
    <rPh sb="1" eb="3">
      <t>ジカ</t>
    </rPh>
    <rPh sb="3" eb="5">
      <t>タンカ</t>
    </rPh>
    <phoneticPr fontId="6"/>
  </si>
  <si>
    <t>貸借対照表計上額
（A）×（B)
（C)</t>
    <rPh sb="0" eb="2">
      <t>タイシャク</t>
    </rPh>
    <rPh sb="2" eb="5">
      <t>タイショウヒョウ</t>
    </rPh>
    <rPh sb="5" eb="8">
      <t>ケイジョウガク</t>
    </rPh>
    <phoneticPr fontId="6"/>
  </si>
  <si>
    <t xml:space="preserve">
取得単価
（D)</t>
    <rPh sb="1" eb="3">
      <t>シュトク</t>
    </rPh>
    <rPh sb="3" eb="5">
      <t>タンカ</t>
    </rPh>
    <phoneticPr fontId="6"/>
  </si>
  <si>
    <t>取得原価
（A）×（D)
（E)</t>
    <rPh sb="0" eb="2">
      <t>シュトク</t>
    </rPh>
    <rPh sb="2" eb="4">
      <t>ゲンカ</t>
    </rPh>
    <phoneticPr fontId="11"/>
  </si>
  <si>
    <t>評価差額
（C）－（E)
（F)</t>
    <rPh sb="0" eb="2">
      <t>ヒョウカ</t>
    </rPh>
    <rPh sb="2" eb="4">
      <t>サガク</t>
    </rPh>
    <phoneticPr fontId="11"/>
  </si>
  <si>
    <t>内部相殺金額</t>
    <rPh sb="0" eb="2">
      <t>ナイブ</t>
    </rPh>
    <rPh sb="2" eb="4">
      <t>ソウサイ</t>
    </rPh>
    <rPh sb="4" eb="6">
      <t>キンガク</t>
    </rPh>
    <phoneticPr fontId="6"/>
  </si>
  <si>
    <t>総計</t>
    <rPh sb="0" eb="2">
      <t>ソウケイ</t>
    </rPh>
    <phoneticPr fontId="6"/>
  </si>
  <si>
    <t>タブ名称</t>
    <rPh sb="2" eb="4">
      <t>メイショウ</t>
    </rPh>
    <phoneticPr fontId="6"/>
  </si>
  <si>
    <t>注意点</t>
    <rPh sb="0" eb="3">
      <t>チュウイテン</t>
    </rPh>
    <phoneticPr fontId="6"/>
  </si>
  <si>
    <t>全般</t>
    <rPh sb="0" eb="2">
      <t>ゼンパン</t>
    </rPh>
    <phoneticPr fontId="6"/>
  </si>
  <si>
    <t>有形固定資産</t>
    <rPh sb="0" eb="2">
      <t>ユウケイ</t>
    </rPh>
    <rPh sb="2" eb="4">
      <t>コテイ</t>
    </rPh>
    <rPh sb="4" eb="6">
      <t>シサン</t>
    </rPh>
    <phoneticPr fontId="6"/>
  </si>
  <si>
    <t>基金</t>
    <rPh sb="0" eb="2">
      <t>キキン</t>
    </rPh>
    <phoneticPr fontId="6"/>
  </si>
  <si>
    <t>使用していない表がある場合は削除する。その際には番号を修正するのを忘れない。
資本金(E)には相手先に「資本金」という概念がなければ「－」とする。</t>
    <rPh sb="0" eb="2">
      <t>シヨウ</t>
    </rPh>
    <rPh sb="7" eb="8">
      <t>ヒョウ</t>
    </rPh>
    <rPh sb="11" eb="13">
      <t>バアイ</t>
    </rPh>
    <rPh sb="14" eb="16">
      <t>サクジョ</t>
    </rPh>
    <rPh sb="21" eb="22">
      <t>サイ</t>
    </rPh>
    <rPh sb="24" eb="26">
      <t>バンゴウ</t>
    </rPh>
    <rPh sb="27" eb="29">
      <t>シュウセイ</t>
    </rPh>
    <rPh sb="33" eb="34">
      <t>ワス</t>
    </rPh>
    <rPh sb="39" eb="42">
      <t>シホンキン</t>
    </rPh>
    <rPh sb="47" eb="49">
      <t>アイテ</t>
    </rPh>
    <rPh sb="49" eb="50">
      <t>サキ</t>
    </rPh>
    <rPh sb="52" eb="55">
      <t>シホンキン</t>
    </rPh>
    <rPh sb="59" eb="61">
      <t>ガイネン</t>
    </rPh>
    <phoneticPr fontId="6"/>
  </si>
  <si>
    <t>貸付金</t>
    <rPh sb="0" eb="2">
      <t>カシツケ</t>
    </rPh>
    <rPh sb="2" eb="3">
      <t>キン</t>
    </rPh>
    <phoneticPr fontId="6"/>
  </si>
  <si>
    <t>「（参考）貸付金計」には財産に関する調書記載額を載せる。</t>
    <rPh sb="2" eb="4">
      <t>サンコウ</t>
    </rPh>
    <rPh sb="5" eb="7">
      <t>カシツケ</t>
    </rPh>
    <rPh sb="7" eb="8">
      <t>キン</t>
    </rPh>
    <rPh sb="8" eb="9">
      <t>ケイ</t>
    </rPh>
    <rPh sb="12" eb="14">
      <t>ザイサン</t>
    </rPh>
    <rPh sb="15" eb="16">
      <t>カン</t>
    </rPh>
    <rPh sb="18" eb="20">
      <t>チョウショ</t>
    </rPh>
    <rPh sb="20" eb="22">
      <t>キサイ</t>
    </rPh>
    <rPh sb="22" eb="23">
      <t>ガク</t>
    </rPh>
    <rPh sb="24" eb="25">
      <t>ノ</t>
    </rPh>
    <phoneticPr fontId="6"/>
  </si>
  <si>
    <t>未収金及び長期延滞債権</t>
    <phoneticPr fontId="6"/>
  </si>
  <si>
    <t>地方債（借入先別）</t>
    <phoneticPr fontId="6"/>
  </si>
  <si>
    <t>横「その他」の部分については「政府資金」から「市場公募債」までで該当しないものを入れる。
【特別分】「その他」には臨時のもので臨時財政対策債から「退職手当債」までで該当しないものを入れる。</t>
    <rPh sb="0" eb="1">
      <t>ヨコ</t>
    </rPh>
    <rPh sb="46" eb="48">
      <t>トクベツ</t>
    </rPh>
    <rPh sb="48" eb="49">
      <t>ブン</t>
    </rPh>
    <rPh sb="53" eb="54">
      <t>タ</t>
    </rPh>
    <rPh sb="57" eb="59">
      <t>リンジ</t>
    </rPh>
    <rPh sb="63" eb="65">
      <t>リンジ</t>
    </rPh>
    <rPh sb="65" eb="67">
      <t>ザイセイ</t>
    </rPh>
    <rPh sb="67" eb="69">
      <t>タイサク</t>
    </rPh>
    <rPh sb="69" eb="70">
      <t>サイ</t>
    </rPh>
    <rPh sb="73" eb="75">
      <t>タイショク</t>
    </rPh>
    <rPh sb="75" eb="77">
      <t>テアテ</t>
    </rPh>
    <rPh sb="77" eb="78">
      <t>サイ</t>
    </rPh>
    <rPh sb="82" eb="84">
      <t>ガイトウ</t>
    </rPh>
    <rPh sb="90" eb="91">
      <t>イ</t>
    </rPh>
    <phoneticPr fontId="6"/>
  </si>
  <si>
    <t>地方債（利率別など）</t>
    <phoneticPr fontId="6"/>
  </si>
  <si>
    <t>「（参考）加重平均利率」は必須ではないが、可能であれば入れてもらう。</t>
    <rPh sb="2" eb="4">
      <t>サンコウ</t>
    </rPh>
    <rPh sb="5" eb="7">
      <t>カジュウ</t>
    </rPh>
    <rPh sb="7" eb="9">
      <t>ヘイキン</t>
    </rPh>
    <rPh sb="9" eb="11">
      <t>リリツ</t>
    </rPh>
    <rPh sb="13" eb="15">
      <t>ヒッス</t>
    </rPh>
    <rPh sb="21" eb="23">
      <t>カノウ</t>
    </rPh>
    <rPh sb="27" eb="28">
      <t>イ</t>
    </rPh>
    <phoneticPr fontId="6"/>
  </si>
  <si>
    <t>引当金</t>
    <rPh sb="0" eb="2">
      <t>ヒキアテ</t>
    </rPh>
    <rPh sb="2" eb="3">
      <t>キン</t>
    </rPh>
    <phoneticPr fontId="6"/>
  </si>
  <si>
    <t>本年度減少額がある場合、損失補償等引当金は「その他」、賞与等引当金は「目的使用」、
退職手当引当金は退職手当組合に加入していれば「その他」、未加入なら「目的使用」とする。</t>
    <rPh sb="0" eb="3">
      <t>ホンネンド</t>
    </rPh>
    <rPh sb="3" eb="5">
      <t>ゲンショウ</t>
    </rPh>
    <rPh sb="5" eb="6">
      <t>ガク</t>
    </rPh>
    <rPh sb="9" eb="11">
      <t>バアイ</t>
    </rPh>
    <rPh sb="12" eb="14">
      <t>ソンシツ</t>
    </rPh>
    <rPh sb="14" eb="16">
      <t>ホショウ</t>
    </rPh>
    <rPh sb="16" eb="17">
      <t>トウ</t>
    </rPh>
    <rPh sb="17" eb="19">
      <t>ヒキアテ</t>
    </rPh>
    <rPh sb="19" eb="20">
      <t>キン</t>
    </rPh>
    <rPh sb="24" eb="25">
      <t>タ</t>
    </rPh>
    <rPh sb="27" eb="29">
      <t>ショウヨ</t>
    </rPh>
    <rPh sb="29" eb="30">
      <t>トウ</t>
    </rPh>
    <rPh sb="30" eb="32">
      <t>ヒキアテ</t>
    </rPh>
    <rPh sb="32" eb="33">
      <t>キン</t>
    </rPh>
    <rPh sb="35" eb="37">
      <t>モクテキ</t>
    </rPh>
    <rPh sb="37" eb="39">
      <t>シヨウ</t>
    </rPh>
    <rPh sb="42" eb="44">
      <t>タイショク</t>
    </rPh>
    <rPh sb="44" eb="46">
      <t>テアテ</t>
    </rPh>
    <rPh sb="46" eb="48">
      <t>ヒキアテ</t>
    </rPh>
    <rPh sb="48" eb="49">
      <t>キン</t>
    </rPh>
    <rPh sb="50" eb="52">
      <t>タイショク</t>
    </rPh>
    <rPh sb="52" eb="54">
      <t>テアテ</t>
    </rPh>
    <rPh sb="54" eb="56">
      <t>クミアイ</t>
    </rPh>
    <rPh sb="57" eb="59">
      <t>カニュウ</t>
    </rPh>
    <rPh sb="67" eb="68">
      <t>タ</t>
    </rPh>
    <rPh sb="70" eb="73">
      <t>ミカニュウ</t>
    </rPh>
    <rPh sb="76" eb="78">
      <t>モクテキ</t>
    </rPh>
    <rPh sb="78" eb="80">
      <t>シヨウ</t>
    </rPh>
    <phoneticPr fontId="6"/>
  </si>
  <si>
    <t>補助金</t>
    <rPh sb="0" eb="3">
      <t>ホジョキン</t>
    </rPh>
    <phoneticPr fontId="6"/>
  </si>
  <si>
    <t>財源明細</t>
    <rPh sb="0" eb="2">
      <t>ザイゲン</t>
    </rPh>
    <rPh sb="2" eb="4">
      <t>メイサイ</t>
    </rPh>
    <phoneticPr fontId="6"/>
  </si>
  <si>
    <t>税収等</t>
    <rPh sb="0" eb="2">
      <t>ゼイシュウ</t>
    </rPh>
    <rPh sb="2" eb="3">
      <t>トウ</t>
    </rPh>
    <phoneticPr fontId="6"/>
  </si>
  <si>
    <t>国県等補助金</t>
    <rPh sb="0" eb="1">
      <t>クニ</t>
    </rPh>
    <rPh sb="1" eb="2">
      <t>ケン</t>
    </rPh>
    <rPh sb="2" eb="3">
      <t>トウ</t>
    </rPh>
    <rPh sb="3" eb="6">
      <t>ホジョキン</t>
    </rPh>
    <phoneticPr fontId="6"/>
  </si>
  <si>
    <t>各会計の「税収等」、「国県等補助金」には内部相殺前の数値を入れる。下段に内部相殺欄を追加しているのでそこに内部相殺額を入力する。（レイアウトの変更有）</t>
    <rPh sb="0" eb="3">
      <t>カクカイケイ</t>
    </rPh>
    <rPh sb="5" eb="7">
      <t>ゼイシュウ</t>
    </rPh>
    <rPh sb="7" eb="8">
      <t>トウ</t>
    </rPh>
    <rPh sb="11" eb="12">
      <t>クニ</t>
    </rPh>
    <rPh sb="12" eb="13">
      <t>ケン</t>
    </rPh>
    <rPh sb="13" eb="14">
      <t>トウ</t>
    </rPh>
    <rPh sb="14" eb="17">
      <t>ホジョキン</t>
    </rPh>
    <rPh sb="20" eb="22">
      <t>ナイブ</t>
    </rPh>
    <rPh sb="22" eb="24">
      <t>ソウサイ</t>
    </rPh>
    <rPh sb="24" eb="25">
      <t>マエ</t>
    </rPh>
    <rPh sb="26" eb="28">
      <t>スウチ</t>
    </rPh>
    <rPh sb="29" eb="30">
      <t>イ</t>
    </rPh>
    <rPh sb="33" eb="35">
      <t>ゲダン</t>
    </rPh>
    <rPh sb="36" eb="38">
      <t>ナイブ</t>
    </rPh>
    <rPh sb="38" eb="40">
      <t>ソウサイ</t>
    </rPh>
    <rPh sb="40" eb="41">
      <t>ラン</t>
    </rPh>
    <rPh sb="42" eb="44">
      <t>ツイカ</t>
    </rPh>
    <rPh sb="53" eb="55">
      <t>ナイブ</t>
    </rPh>
    <rPh sb="55" eb="57">
      <t>ソウサイ</t>
    </rPh>
    <rPh sb="57" eb="58">
      <t>ガク</t>
    </rPh>
    <rPh sb="59" eb="61">
      <t>ニュウリョク</t>
    </rPh>
    <rPh sb="71" eb="73">
      <t>ヘンコウ</t>
    </rPh>
    <rPh sb="73" eb="74">
      <t>アリ</t>
    </rPh>
    <phoneticPr fontId="6"/>
  </si>
  <si>
    <t>財源情報明細</t>
    <phoneticPr fontId="6"/>
  </si>
  <si>
    <t>資金明細</t>
    <phoneticPr fontId="6"/>
  </si>
  <si>
    <t>円単位から千円単位に変えた際に、千円未満に数値がある場合は「0」とし、そもそも0円のものは「－」とする。
円単位表記の場合は0円は「－」とする。
「（参考）財産に関する調書記載額」には財産に関する調書に記載してある額を載せ、千円単位表記の場合は「（参考）財産に関する調書記載額（千円）」とする。</t>
    <rPh sb="0" eb="1">
      <t>エン</t>
    </rPh>
    <rPh sb="1" eb="3">
      <t>タンイ</t>
    </rPh>
    <rPh sb="5" eb="7">
      <t>センエン</t>
    </rPh>
    <rPh sb="7" eb="9">
      <t>タンイ</t>
    </rPh>
    <rPh sb="10" eb="11">
      <t>カ</t>
    </rPh>
    <rPh sb="13" eb="14">
      <t>サイ</t>
    </rPh>
    <rPh sb="16" eb="18">
      <t>センエン</t>
    </rPh>
    <rPh sb="18" eb="20">
      <t>ミマン</t>
    </rPh>
    <rPh sb="21" eb="23">
      <t>スウチ</t>
    </rPh>
    <rPh sb="26" eb="28">
      <t>バアイ</t>
    </rPh>
    <rPh sb="40" eb="41">
      <t>エン</t>
    </rPh>
    <rPh sb="53" eb="54">
      <t>エン</t>
    </rPh>
    <rPh sb="54" eb="56">
      <t>タンイ</t>
    </rPh>
    <rPh sb="56" eb="58">
      <t>ヒョウキ</t>
    </rPh>
    <rPh sb="59" eb="61">
      <t>バアイ</t>
    </rPh>
    <rPh sb="63" eb="64">
      <t>エン</t>
    </rPh>
    <phoneticPr fontId="6"/>
  </si>
  <si>
    <t>種類には金融資産ＷＳに記載している基金名称を載せる。</t>
    <rPh sb="0" eb="2">
      <t>シュルイ</t>
    </rPh>
    <rPh sb="4" eb="6">
      <t>キンユウ</t>
    </rPh>
    <rPh sb="6" eb="8">
      <t>シサン</t>
    </rPh>
    <rPh sb="11" eb="13">
      <t>キサイ</t>
    </rPh>
    <rPh sb="17" eb="19">
      <t>キキン</t>
    </rPh>
    <rPh sb="19" eb="21">
      <t>メイショウ</t>
    </rPh>
    <rPh sb="22" eb="23">
      <t>ノ</t>
    </rPh>
    <phoneticPr fontId="6"/>
  </si>
  <si>
    <t>「合計」は資金収支計算書の「本年度末資金残高」と一致する。（「本年度末現金預金残高」ではないので注意！）
「手許現金」、「要求払預金」、「その他」を協議により記載する。その他、自治体により載せたい名称がある場合は対応。</t>
    <rPh sb="1" eb="3">
      <t>ゴウケイ</t>
    </rPh>
    <rPh sb="5" eb="7">
      <t>シキン</t>
    </rPh>
    <rPh sb="7" eb="9">
      <t>シュウシ</t>
    </rPh>
    <rPh sb="9" eb="11">
      <t>ケイサン</t>
    </rPh>
    <rPh sb="11" eb="12">
      <t>ショ</t>
    </rPh>
    <rPh sb="14" eb="17">
      <t>ホンネンド</t>
    </rPh>
    <rPh sb="17" eb="18">
      <t>マツ</t>
    </rPh>
    <rPh sb="18" eb="20">
      <t>シキン</t>
    </rPh>
    <rPh sb="20" eb="22">
      <t>ザンダカ</t>
    </rPh>
    <rPh sb="24" eb="26">
      <t>イッチ</t>
    </rPh>
    <rPh sb="31" eb="34">
      <t>ホンネンド</t>
    </rPh>
    <rPh sb="34" eb="35">
      <t>マツ</t>
    </rPh>
    <rPh sb="35" eb="37">
      <t>ゲンキン</t>
    </rPh>
    <rPh sb="37" eb="39">
      <t>ヨキン</t>
    </rPh>
    <rPh sb="39" eb="41">
      <t>ザンダカ</t>
    </rPh>
    <rPh sb="48" eb="50">
      <t>チュウイ</t>
    </rPh>
    <rPh sb="54" eb="56">
      <t>テモト</t>
    </rPh>
    <rPh sb="56" eb="58">
      <t>ゲンキン</t>
    </rPh>
    <rPh sb="61" eb="64">
      <t>ヨウキュウバライ</t>
    </rPh>
    <rPh sb="64" eb="66">
      <t>ヨキン</t>
    </rPh>
    <rPh sb="71" eb="72">
      <t>タ</t>
    </rPh>
    <rPh sb="74" eb="76">
      <t>キョウギ</t>
    </rPh>
    <rPh sb="79" eb="81">
      <t>キサイ</t>
    </rPh>
    <rPh sb="86" eb="87">
      <t>ホカ</t>
    </rPh>
    <rPh sb="88" eb="91">
      <t>ジチタイ</t>
    </rPh>
    <rPh sb="94" eb="95">
      <t>ノ</t>
    </rPh>
    <rPh sb="98" eb="100">
      <t>メイショウ</t>
    </rPh>
    <rPh sb="103" eb="105">
      <t>バアイ</t>
    </rPh>
    <rPh sb="106" eb="108">
      <t>タイオウ</t>
    </rPh>
    <phoneticPr fontId="6"/>
  </si>
  <si>
    <t>③投資及び出資金の明細</t>
    <phoneticPr fontId="11"/>
  </si>
  <si>
    <t>投資及び出資金の明細</t>
    <phoneticPr fontId="6"/>
  </si>
  <si>
    <t>支出目的は「〇〇に対する補助）」とするか「総務、福祉、産業振興、消防、生活インフラ・国土保全、教育、環境衛生」とするかは任意
所有外資産分の範囲・・・所有外資産に対する負担金であれば、家屋の調査や修繕、道路工事など内容は問わない
他団体の範囲・・・全て</t>
    <rPh sb="0" eb="2">
      <t>シシュツ</t>
    </rPh>
    <rPh sb="2" eb="4">
      <t>モクテキ</t>
    </rPh>
    <rPh sb="60" eb="62">
      <t>ニンイ</t>
    </rPh>
    <rPh sb="70" eb="72">
      <t>ハンイ</t>
    </rPh>
    <rPh sb="115" eb="116">
      <t>タ</t>
    </rPh>
    <rPh sb="116" eb="118">
      <t>ダンタイ</t>
    </rPh>
    <rPh sb="119" eb="121">
      <t>ハンイ</t>
    </rPh>
    <rPh sb="124" eb="125">
      <t>スベ</t>
    </rPh>
    <phoneticPr fontId="6"/>
  </si>
  <si>
    <t>純行政コスト「その他」・・・PLが絡む非資金仕訳（具体的な項目は以下の通り）
　　　　　　　　　　　　　　　　減価償却費、賞与等引当金繰入額（前年度との差額ではなく繰入額となるので注意！）、退職手当引当金繰入額、徴収不能引当金繰入額、
　　　　　　　　　　　　　　　　投資損失引当金繰入額、損失補償等引当金繰入額、経常収益（その他）の中の引当金関係の戻入額【マイナス】、資産売却損（現金支出を伴わないもの）、
                                    臨時損失（その他）の中の過年度修正額、臨時利益（その他）の中の引当金関係の戻入額【マイナス】、棚卸資産の評価損益
　　　　　　　　　　　　　　　　未収金 xxx / PL○○ xxx となった額。【マイナス】（NW○○は対象外）　他
有形固定資産等の増加「その他」・・・「国県等補助金」＋「地方債」＋「税収等」＝CF公共施設等整備費支出となる。
　　　　　　　　　　　　　　　　　　　　　　　 「有形固定資産等の増加」の合計とCF公共施設等整備費支出の差額が「その他」となる。（リース資産が無ければ差額は出ないので注意！）
貸付金・基金等の増加「その他」・・・「税収等」=CF基金積立金支出+CF投資及び出資金支出+CF貸付金支出+CFその他の支出となる。
　　　　　　　　　　　　　　　　　　　　　　　貸付金・基金等の増加の合計と「国県等補助金」＋「地方債」＋「税収等」の差額が「その他」となる。
国県等補助金（合計欄）…地方債の償還（その他の財務活動収入）に対する国庫支出金・県支出金がある場合には、合計欄から控除する。
地方債（合計欄）…借換債による地方債収入がある場合には、合計欄から控除する。</t>
    <rPh sb="9" eb="10">
      <t>タ</t>
    </rPh>
    <rPh sb="17" eb="18">
      <t>カラ</t>
    </rPh>
    <rPh sb="19" eb="20">
      <t>ヒ</t>
    </rPh>
    <rPh sb="20" eb="22">
      <t>シキン</t>
    </rPh>
    <rPh sb="22" eb="24">
      <t>シワケ</t>
    </rPh>
    <rPh sb="25" eb="28">
      <t>グタイテキ</t>
    </rPh>
    <rPh sb="29" eb="31">
      <t>コウモク</t>
    </rPh>
    <rPh sb="32" eb="34">
      <t>イカ</t>
    </rPh>
    <rPh sb="35" eb="36">
      <t>トオ</t>
    </rPh>
    <rPh sb="55" eb="57">
      <t>ゲンカ</t>
    </rPh>
    <rPh sb="57" eb="59">
      <t>ショウキャク</t>
    </rPh>
    <rPh sb="59" eb="60">
      <t>ヒ</t>
    </rPh>
    <rPh sb="61" eb="63">
      <t>ショウヨ</t>
    </rPh>
    <rPh sb="63" eb="64">
      <t>トウ</t>
    </rPh>
    <rPh sb="64" eb="66">
      <t>ヒキアテ</t>
    </rPh>
    <rPh sb="66" eb="67">
      <t>キン</t>
    </rPh>
    <rPh sb="67" eb="69">
      <t>クリイレ</t>
    </rPh>
    <rPh sb="69" eb="70">
      <t>ガク</t>
    </rPh>
    <rPh sb="71" eb="73">
      <t>ゼンネン</t>
    </rPh>
    <rPh sb="73" eb="74">
      <t>ド</t>
    </rPh>
    <rPh sb="76" eb="78">
      <t>サガク</t>
    </rPh>
    <rPh sb="82" eb="84">
      <t>クリイレ</t>
    </rPh>
    <rPh sb="84" eb="85">
      <t>ガク</t>
    </rPh>
    <rPh sb="90" eb="92">
      <t>チュウイ</t>
    </rPh>
    <rPh sb="95" eb="97">
      <t>タイショク</t>
    </rPh>
    <rPh sb="97" eb="99">
      <t>テアテ</t>
    </rPh>
    <rPh sb="99" eb="101">
      <t>ヒキアテ</t>
    </rPh>
    <rPh sb="101" eb="102">
      <t>キン</t>
    </rPh>
    <rPh sb="102" eb="104">
      <t>クリイレ</t>
    </rPh>
    <rPh sb="104" eb="105">
      <t>ガク</t>
    </rPh>
    <rPh sb="106" eb="108">
      <t>チョウシュウ</t>
    </rPh>
    <rPh sb="108" eb="110">
      <t>フノウ</t>
    </rPh>
    <rPh sb="110" eb="112">
      <t>ヒキアテ</t>
    </rPh>
    <rPh sb="112" eb="113">
      <t>キン</t>
    </rPh>
    <rPh sb="113" eb="115">
      <t>クリイレ</t>
    </rPh>
    <rPh sb="115" eb="116">
      <t>ガク</t>
    </rPh>
    <rPh sb="134" eb="136">
      <t>トウシ</t>
    </rPh>
    <rPh sb="136" eb="138">
      <t>ソンシツ</t>
    </rPh>
    <rPh sb="138" eb="140">
      <t>ヒキアテ</t>
    </rPh>
    <rPh sb="140" eb="141">
      <t>キン</t>
    </rPh>
    <rPh sb="141" eb="143">
      <t>クリイレ</t>
    </rPh>
    <rPh sb="143" eb="144">
      <t>ガク</t>
    </rPh>
    <rPh sb="145" eb="147">
      <t>ソンシツ</t>
    </rPh>
    <rPh sb="147" eb="149">
      <t>ホショウ</t>
    </rPh>
    <rPh sb="149" eb="150">
      <t>トウ</t>
    </rPh>
    <rPh sb="150" eb="152">
      <t>ヒキアテ</t>
    </rPh>
    <rPh sb="152" eb="153">
      <t>キン</t>
    </rPh>
    <rPh sb="153" eb="155">
      <t>クリイレ</t>
    </rPh>
    <rPh sb="155" eb="156">
      <t>ガク</t>
    </rPh>
    <rPh sb="157" eb="159">
      <t>ケイジョウ</t>
    </rPh>
    <rPh sb="159" eb="161">
      <t>シュウエキ</t>
    </rPh>
    <rPh sb="164" eb="165">
      <t>タ</t>
    </rPh>
    <rPh sb="167" eb="168">
      <t>ナカ</t>
    </rPh>
    <rPh sb="169" eb="171">
      <t>ヒキアテ</t>
    </rPh>
    <rPh sb="171" eb="172">
      <t>キン</t>
    </rPh>
    <rPh sb="172" eb="174">
      <t>カンケイ</t>
    </rPh>
    <rPh sb="175" eb="177">
      <t>モドシイレ</t>
    </rPh>
    <rPh sb="177" eb="178">
      <t>ガク</t>
    </rPh>
    <rPh sb="185" eb="187">
      <t>シサン</t>
    </rPh>
    <rPh sb="187" eb="189">
      <t>バイキャク</t>
    </rPh>
    <rPh sb="189" eb="190">
      <t>ソン</t>
    </rPh>
    <rPh sb="191" eb="193">
      <t>ゲンキン</t>
    </rPh>
    <rPh sb="193" eb="195">
      <t>シシュツ</t>
    </rPh>
    <rPh sb="196" eb="197">
      <t>トモナ</t>
    </rPh>
    <rPh sb="241" eb="243">
      <t>リンジ</t>
    </rPh>
    <rPh sb="243" eb="245">
      <t>ソンシツ</t>
    </rPh>
    <rPh sb="248" eb="249">
      <t>タ</t>
    </rPh>
    <rPh sb="251" eb="252">
      <t>ナカ</t>
    </rPh>
    <rPh sb="253" eb="256">
      <t>カネンド</t>
    </rPh>
    <rPh sb="256" eb="258">
      <t>シュウセイ</t>
    </rPh>
    <rPh sb="258" eb="259">
      <t>ガク</t>
    </rPh>
    <rPh sb="260" eb="262">
      <t>リンジ</t>
    </rPh>
    <rPh sb="262" eb="264">
      <t>リエキ</t>
    </rPh>
    <rPh sb="267" eb="268">
      <t>タ</t>
    </rPh>
    <rPh sb="270" eb="271">
      <t>ナカ</t>
    </rPh>
    <rPh sb="272" eb="274">
      <t>ヒキアテ</t>
    </rPh>
    <rPh sb="274" eb="275">
      <t>キン</t>
    </rPh>
    <rPh sb="275" eb="277">
      <t>カンケイ</t>
    </rPh>
    <rPh sb="278" eb="280">
      <t>モドシイレ</t>
    </rPh>
    <rPh sb="280" eb="281">
      <t>ガク</t>
    </rPh>
    <rPh sb="288" eb="290">
      <t>タナオロシ</t>
    </rPh>
    <rPh sb="290" eb="292">
      <t>シサン</t>
    </rPh>
    <rPh sb="293" eb="295">
      <t>ヒョウカ</t>
    </rPh>
    <rPh sb="295" eb="297">
      <t>ソンエキ</t>
    </rPh>
    <rPh sb="314" eb="317">
      <t>ミシュウキン</t>
    </rPh>
    <rPh sb="337" eb="338">
      <t>ガク</t>
    </rPh>
    <rPh sb="351" eb="354">
      <t>タイショウガイ</t>
    </rPh>
    <rPh sb="356" eb="357">
      <t>ホカ</t>
    </rPh>
    <rPh sb="359" eb="361">
      <t>ユウケイ</t>
    </rPh>
    <rPh sb="361" eb="363">
      <t>コテイ</t>
    </rPh>
    <rPh sb="363" eb="365">
      <t>シサン</t>
    </rPh>
    <rPh sb="365" eb="366">
      <t>トウ</t>
    </rPh>
    <rPh sb="367" eb="369">
      <t>ゾウカ</t>
    </rPh>
    <rPh sb="372" eb="373">
      <t>タ</t>
    </rPh>
    <rPh sb="378" eb="379">
      <t>クニ</t>
    </rPh>
    <rPh sb="379" eb="380">
      <t>ケン</t>
    </rPh>
    <rPh sb="380" eb="381">
      <t>トウ</t>
    </rPh>
    <rPh sb="381" eb="384">
      <t>ホジョキン</t>
    </rPh>
    <rPh sb="387" eb="389">
      <t>チホウ</t>
    </rPh>
    <rPh sb="389" eb="390">
      <t>サイ</t>
    </rPh>
    <rPh sb="393" eb="395">
      <t>ゼイシュウ</t>
    </rPh>
    <rPh sb="395" eb="396">
      <t>トウ</t>
    </rPh>
    <rPh sb="400" eb="402">
      <t>コウキョウ</t>
    </rPh>
    <rPh sb="402" eb="404">
      <t>シセツ</t>
    </rPh>
    <rPh sb="404" eb="405">
      <t>トウ</t>
    </rPh>
    <rPh sb="405" eb="407">
      <t>セイビ</t>
    </rPh>
    <rPh sb="407" eb="408">
      <t>ヒ</t>
    </rPh>
    <rPh sb="408" eb="410">
      <t>シシュツ</t>
    </rPh>
    <rPh sb="440" eb="442">
      <t>ユウケイ</t>
    </rPh>
    <rPh sb="442" eb="444">
      <t>コテイ</t>
    </rPh>
    <rPh sb="444" eb="446">
      <t>シサン</t>
    </rPh>
    <rPh sb="446" eb="447">
      <t>トウ</t>
    </rPh>
    <rPh sb="448" eb="450">
      <t>ゾウカ</t>
    </rPh>
    <rPh sb="452" eb="454">
      <t>ゴウケイ</t>
    </rPh>
    <rPh sb="468" eb="470">
      <t>サガク</t>
    </rPh>
    <rPh sb="474" eb="475">
      <t>タ</t>
    </rPh>
    <rPh sb="484" eb="486">
      <t>シサン</t>
    </rPh>
    <rPh sb="487" eb="488">
      <t>ナ</t>
    </rPh>
    <rPh sb="491" eb="493">
      <t>サガク</t>
    </rPh>
    <rPh sb="494" eb="495">
      <t>デ</t>
    </rPh>
    <rPh sb="499" eb="501">
      <t>チュウイ</t>
    </rPh>
    <rPh sb="505" eb="507">
      <t>カシツケ</t>
    </rPh>
    <rPh sb="507" eb="508">
      <t>キン</t>
    </rPh>
    <rPh sb="509" eb="511">
      <t>キキン</t>
    </rPh>
    <rPh sb="511" eb="512">
      <t>トウ</t>
    </rPh>
    <rPh sb="513" eb="515">
      <t>ゾウカ</t>
    </rPh>
    <rPh sb="518" eb="519">
      <t>タ</t>
    </rPh>
    <rPh sb="524" eb="526">
      <t>ゼイシュウ</t>
    </rPh>
    <rPh sb="526" eb="527">
      <t>トウ</t>
    </rPh>
    <rPh sb="531" eb="533">
      <t>キキン</t>
    </rPh>
    <rPh sb="533" eb="535">
      <t>ツミタテ</t>
    </rPh>
    <rPh sb="535" eb="536">
      <t>キン</t>
    </rPh>
    <rPh sb="536" eb="538">
      <t>シシュツ</t>
    </rPh>
    <rPh sb="541" eb="543">
      <t>トウシ</t>
    </rPh>
    <rPh sb="543" eb="544">
      <t>オヨ</t>
    </rPh>
    <rPh sb="545" eb="548">
      <t>シュッシキン</t>
    </rPh>
    <rPh sb="548" eb="550">
      <t>シシュツ</t>
    </rPh>
    <rPh sb="553" eb="555">
      <t>カシツケ</t>
    </rPh>
    <rPh sb="555" eb="556">
      <t>キン</t>
    </rPh>
    <rPh sb="556" eb="558">
      <t>シシュツ</t>
    </rPh>
    <rPh sb="563" eb="564">
      <t>タ</t>
    </rPh>
    <rPh sb="565" eb="567">
      <t>シシュツ</t>
    </rPh>
    <rPh sb="606" eb="608">
      <t>ゴウケイ</t>
    </rPh>
    <rPh sb="610" eb="611">
      <t>クニ</t>
    </rPh>
    <rPh sb="630" eb="632">
      <t>サガク</t>
    </rPh>
    <rPh sb="636" eb="637">
      <t>タ</t>
    </rPh>
    <rPh sb="644" eb="645">
      <t>クニ</t>
    </rPh>
    <rPh sb="645" eb="646">
      <t>ケン</t>
    </rPh>
    <rPh sb="646" eb="647">
      <t>トウ</t>
    </rPh>
    <rPh sb="647" eb="650">
      <t>ホジョキン</t>
    </rPh>
    <rPh sb="651" eb="653">
      <t>ゴウケイ</t>
    </rPh>
    <rPh sb="653" eb="654">
      <t>ラン</t>
    </rPh>
    <rPh sb="656" eb="658">
      <t>チホウ</t>
    </rPh>
    <rPh sb="658" eb="659">
      <t>サイ</t>
    </rPh>
    <rPh sb="660" eb="662">
      <t>ショウカン</t>
    </rPh>
    <rPh sb="667" eb="669">
      <t>ザイム</t>
    </rPh>
    <rPh sb="669" eb="671">
      <t>カツドウ</t>
    </rPh>
    <rPh sb="671" eb="673">
      <t>シュウニュウ</t>
    </rPh>
    <rPh sb="675" eb="676">
      <t>タイ</t>
    </rPh>
    <rPh sb="678" eb="680">
      <t>コッコ</t>
    </rPh>
    <rPh sb="680" eb="683">
      <t>シシュツキン</t>
    </rPh>
    <rPh sb="684" eb="685">
      <t>ケン</t>
    </rPh>
    <rPh sb="685" eb="688">
      <t>シシュツキン</t>
    </rPh>
    <rPh sb="691" eb="693">
      <t>バアイ</t>
    </rPh>
    <rPh sb="696" eb="698">
      <t>ゴウケイ</t>
    </rPh>
    <rPh sb="698" eb="699">
      <t>ラン</t>
    </rPh>
    <rPh sb="701" eb="703">
      <t>コウジョ</t>
    </rPh>
    <rPh sb="708" eb="710">
      <t>チホウ</t>
    </rPh>
    <rPh sb="710" eb="711">
      <t>サイ</t>
    </rPh>
    <rPh sb="712" eb="714">
      <t>ゴウケイ</t>
    </rPh>
    <rPh sb="714" eb="715">
      <t>ラン</t>
    </rPh>
    <rPh sb="717" eb="718">
      <t>カ</t>
    </rPh>
    <rPh sb="718" eb="719">
      <t>カ</t>
    </rPh>
    <rPh sb="719" eb="720">
      <t>サイ</t>
    </rPh>
    <rPh sb="723" eb="725">
      <t>チホウ</t>
    </rPh>
    <rPh sb="725" eb="726">
      <t>サイ</t>
    </rPh>
    <rPh sb="726" eb="728">
      <t>シュウニュウ</t>
    </rPh>
    <rPh sb="731" eb="733">
      <t>バアイ</t>
    </rPh>
    <rPh sb="736" eb="738">
      <t>ゴウケイ</t>
    </rPh>
    <rPh sb="738" eb="739">
      <t>ラン</t>
    </rPh>
    <rPh sb="741" eb="743">
      <t>コウジョ</t>
    </rPh>
    <phoneticPr fontId="6"/>
  </si>
  <si>
    <t>(参考)財産に関する
調書記載額（千円）</t>
    <rPh sb="1" eb="3">
      <t>サンコウ</t>
    </rPh>
    <rPh sb="4" eb="6">
      <t>ザイサン</t>
    </rPh>
    <rPh sb="7" eb="8">
      <t>カン</t>
    </rPh>
    <rPh sb="11" eb="13">
      <t>チョウショ</t>
    </rPh>
    <rPh sb="13" eb="15">
      <t>キサイ</t>
    </rPh>
    <rPh sb="15" eb="16">
      <t>ガク</t>
    </rPh>
    <rPh sb="17" eb="19">
      <t>センエン</t>
    </rPh>
    <phoneticPr fontId="6"/>
  </si>
  <si>
    <t>前年度末残高
（A）</t>
    <rPh sb="0" eb="3">
      <t>ゼンネンド</t>
    </rPh>
    <rPh sb="3" eb="4">
      <t>マツ</t>
    </rPh>
    <rPh sb="4" eb="6">
      <t>ザンダカ</t>
    </rPh>
    <phoneticPr fontId="6"/>
  </si>
  <si>
    <t>本年度増加額
（B）</t>
    <rPh sb="0" eb="3">
      <t>ホンネンド</t>
    </rPh>
    <rPh sb="3" eb="6">
      <t>ゾウカガク</t>
    </rPh>
    <phoneticPr fontId="6"/>
  </si>
  <si>
    <t>本年度減少額
（C）</t>
    <rPh sb="0" eb="3">
      <t>ホンネンド</t>
    </rPh>
    <rPh sb="3" eb="6">
      <t>ゲンショウガク</t>
    </rPh>
    <phoneticPr fontId="6"/>
  </si>
  <si>
    <t>本年度償却額
（F)</t>
    <rPh sb="0" eb="3">
      <t>ホンネンド</t>
    </rPh>
    <rPh sb="3" eb="6">
      <t>ショウキャクガク</t>
    </rPh>
    <phoneticPr fontId="6"/>
  </si>
  <si>
    <t>鳥取銀行</t>
  </si>
  <si>
    <t>大山アークカントリークラブ会員権（ゴルフ会員権）</t>
  </si>
  <si>
    <t>大山ゴルフ会員権（ゴルフ会員権）</t>
  </si>
  <si>
    <t>大山平原ゴルフクラブ会員権（ゴルフ会員権）</t>
  </si>
  <si>
    <t>グリーンパーク大山会員権（ゴルフ会員権）</t>
  </si>
  <si>
    <t>（参考）財産に関する
調書記載額（千円）</t>
    <rPh sb="1" eb="3">
      <t>サンコウ</t>
    </rPh>
    <rPh sb="4" eb="6">
      <t>ザイサン</t>
    </rPh>
    <rPh sb="7" eb="8">
      <t>カン</t>
    </rPh>
    <rPh sb="11" eb="13">
      <t>チョウショ</t>
    </rPh>
    <rPh sb="13" eb="15">
      <t>キサイ</t>
    </rPh>
    <rPh sb="15" eb="16">
      <t>ガク</t>
    </rPh>
    <rPh sb="17" eb="19">
      <t>センエン</t>
    </rPh>
    <phoneticPr fontId="11"/>
  </si>
  <si>
    <t>山陰放送</t>
  </si>
  <si>
    <t>中海テレビ放送</t>
  </si>
  <si>
    <t>財政調整基金</t>
  </si>
  <si>
    <t>減債基金</t>
  </si>
  <si>
    <t>人材育成基金</t>
  </si>
  <si>
    <t>公共施設等整備基金</t>
  </si>
  <si>
    <t>交通遺児基金</t>
  </si>
  <si>
    <t>農業集落排水事業推進基金</t>
  </si>
  <si>
    <t>農業振興基金</t>
  </si>
  <si>
    <t>文化振興基金</t>
  </si>
  <si>
    <t>体育振興基金</t>
  </si>
  <si>
    <t>浄化槽設置推進基金</t>
  </si>
  <si>
    <t>伯耆町豊かなふるさと創造基金</t>
  </si>
  <si>
    <t>地域振興基金</t>
  </si>
  <si>
    <t>環境と教育のさわやか基金</t>
  </si>
  <si>
    <t>用品調達基金</t>
  </si>
  <si>
    <t>住宅新築資金等貸付事業償還基金</t>
  </si>
  <si>
    <t>丸山地区専用水道事業基金</t>
  </si>
  <si>
    <t>　　住宅新築資金等貸付金</t>
    <rPh sb="8" eb="9">
      <t>トウ</t>
    </rPh>
    <rPh sb="9" eb="11">
      <t>カシツケ</t>
    </rPh>
    <rPh sb="11" eb="12">
      <t>キン</t>
    </rPh>
    <phoneticPr fontId="3"/>
  </si>
  <si>
    <t>　　町民税</t>
  </si>
  <si>
    <t>　　固定資産税</t>
  </si>
  <si>
    <t>　　軽自動車税</t>
  </si>
  <si>
    <t>　　負担金</t>
  </si>
  <si>
    <t>　　雑入</t>
  </si>
  <si>
    <t>　　貸付金利息</t>
    <rPh sb="2" eb="4">
      <t>カシツケ</t>
    </rPh>
    <rPh sb="4" eb="5">
      <t>キン</t>
    </rPh>
    <rPh sb="5" eb="7">
      <t>リソク</t>
    </rPh>
    <phoneticPr fontId="3"/>
  </si>
  <si>
    <t>その他の未収金</t>
    <rPh sb="2" eb="3">
      <t>タ</t>
    </rPh>
    <rPh sb="4" eb="7">
      <t>ミシュウキン</t>
    </rPh>
    <phoneticPr fontId="16"/>
  </si>
  <si>
    <t>その他の貸付金</t>
  </si>
  <si>
    <t>【通常分】</t>
  </si>
  <si>
    <t>　　一般公共事業</t>
  </si>
  <si>
    <t>　　公営住宅建設</t>
  </si>
  <si>
    <t>　　災害復旧</t>
  </si>
  <si>
    <t>　　教育・福祉施設</t>
  </si>
  <si>
    <t>　　一般単独事業</t>
  </si>
  <si>
    <t>　　その他</t>
  </si>
  <si>
    <t>【特別分】</t>
  </si>
  <si>
    <t>　　臨時財政対策債</t>
  </si>
  <si>
    <t>　　減税補てん債</t>
  </si>
  <si>
    <t>　　退職手当債</t>
  </si>
  <si>
    <t>合計</t>
  </si>
  <si>
    <t>貸付から10年目に利率の見直しを実施</t>
  </si>
  <si>
    <t>退職手当引当金</t>
    <rPh sb="0" eb="2">
      <t>タイショク</t>
    </rPh>
    <rPh sb="2" eb="4">
      <t>テアテ</t>
    </rPh>
    <phoneticPr fontId="6"/>
  </si>
  <si>
    <t>その他</t>
    <rPh sb="2" eb="3">
      <t>タ</t>
    </rPh>
    <phoneticPr fontId="6"/>
  </si>
  <si>
    <t>-</t>
    <phoneticPr fontId="6"/>
  </si>
  <si>
    <t>-</t>
    <phoneticPr fontId="6"/>
  </si>
  <si>
    <t>総務</t>
    <rPh sb="0" eb="2">
      <t>ソウム</t>
    </rPh>
    <phoneticPr fontId="3"/>
  </si>
  <si>
    <t>（単位：円）</t>
    <rPh sb="1" eb="3">
      <t>タンイ</t>
    </rPh>
    <rPh sb="4" eb="5">
      <t>エン</t>
    </rPh>
    <phoneticPr fontId="17"/>
  </si>
  <si>
    <t>減価償却費</t>
    <rPh sb="0" eb="2">
      <t>ゲンカ</t>
    </rPh>
    <rPh sb="2" eb="4">
      <t>ショウキャク</t>
    </rPh>
    <rPh sb="4" eb="5">
      <t>ヒ</t>
    </rPh>
    <phoneticPr fontId="6"/>
  </si>
  <si>
    <t>賞与引当金繰入</t>
    <rPh sb="0" eb="2">
      <t>ショウヨ</t>
    </rPh>
    <rPh sb="2" eb="4">
      <t>ヒキアテ</t>
    </rPh>
    <rPh sb="4" eb="5">
      <t>キン</t>
    </rPh>
    <rPh sb="5" eb="7">
      <t>クリイレ</t>
    </rPh>
    <phoneticPr fontId="6"/>
  </si>
  <si>
    <t>退職手当引当金繰入</t>
    <rPh sb="0" eb="2">
      <t>タイショク</t>
    </rPh>
    <rPh sb="2" eb="4">
      <t>テアテ</t>
    </rPh>
    <rPh sb="4" eb="6">
      <t>ヒキアテ</t>
    </rPh>
    <rPh sb="6" eb="7">
      <t>キン</t>
    </rPh>
    <rPh sb="7" eb="9">
      <t>クリイレ</t>
    </rPh>
    <phoneticPr fontId="6"/>
  </si>
  <si>
    <t>徴収不納引当金繰入</t>
    <rPh sb="0" eb="2">
      <t>チョウシュウ</t>
    </rPh>
    <rPh sb="2" eb="4">
      <t>フノウ</t>
    </rPh>
    <rPh sb="4" eb="6">
      <t>ヒキアテ</t>
    </rPh>
    <rPh sb="6" eb="7">
      <t>キン</t>
    </rPh>
    <rPh sb="7" eb="9">
      <t>クリイレ</t>
    </rPh>
    <phoneticPr fontId="6"/>
  </si>
  <si>
    <t>除却損</t>
    <rPh sb="0" eb="2">
      <t>ジョキャク</t>
    </rPh>
    <rPh sb="2" eb="3">
      <t>ソン</t>
    </rPh>
    <phoneticPr fontId="6"/>
  </si>
  <si>
    <t>徴収不納引当金戻入</t>
    <rPh sb="0" eb="2">
      <t>チョウシュウ</t>
    </rPh>
    <rPh sb="2" eb="4">
      <t>フノウ</t>
    </rPh>
    <rPh sb="4" eb="6">
      <t>ヒキアテ</t>
    </rPh>
    <rPh sb="6" eb="7">
      <t>キン</t>
    </rPh>
    <rPh sb="7" eb="9">
      <t>モドシイレ</t>
    </rPh>
    <phoneticPr fontId="6"/>
  </si>
  <si>
    <t>町税</t>
    <rPh sb="0" eb="2">
      <t>チョウゼイ</t>
    </rPh>
    <phoneticPr fontId="3"/>
  </si>
  <si>
    <t>地方譲与税</t>
    <rPh sb="0" eb="2">
      <t>チホウ</t>
    </rPh>
    <rPh sb="2" eb="4">
      <t>ジョウヨ</t>
    </rPh>
    <rPh sb="4" eb="5">
      <t>ゼイ</t>
    </rPh>
    <phoneticPr fontId="3"/>
  </si>
  <si>
    <t>利子割交付金</t>
    <rPh sb="0" eb="2">
      <t>リシ</t>
    </rPh>
    <rPh sb="2" eb="3">
      <t>ワ</t>
    </rPh>
    <rPh sb="3" eb="6">
      <t>コウフキン</t>
    </rPh>
    <phoneticPr fontId="3"/>
  </si>
  <si>
    <t>配当割交付金</t>
    <rPh sb="0" eb="2">
      <t>ハイトウ</t>
    </rPh>
    <rPh sb="2" eb="3">
      <t>ワリ</t>
    </rPh>
    <rPh sb="3" eb="6">
      <t>コウフキン</t>
    </rPh>
    <phoneticPr fontId="3"/>
  </si>
  <si>
    <t>株式等譲渡所得割交付金</t>
    <rPh sb="0" eb="3">
      <t>カブシキトウ</t>
    </rPh>
    <rPh sb="3" eb="5">
      <t>ジョウト</t>
    </rPh>
    <rPh sb="5" eb="7">
      <t>ショトク</t>
    </rPh>
    <rPh sb="7" eb="8">
      <t>ワ</t>
    </rPh>
    <rPh sb="8" eb="11">
      <t>コウフキン</t>
    </rPh>
    <phoneticPr fontId="3"/>
  </si>
  <si>
    <t>地方消費税交付金</t>
    <rPh sb="0" eb="2">
      <t>チホウ</t>
    </rPh>
    <rPh sb="2" eb="5">
      <t>ショウヒゼイ</t>
    </rPh>
    <rPh sb="5" eb="8">
      <t>コウフキン</t>
    </rPh>
    <phoneticPr fontId="3"/>
  </si>
  <si>
    <t>ゴルフ場利用税交付金</t>
    <rPh sb="3" eb="4">
      <t>ジョウ</t>
    </rPh>
    <rPh sb="4" eb="6">
      <t>リヨウ</t>
    </rPh>
    <rPh sb="6" eb="7">
      <t>ゼイ</t>
    </rPh>
    <rPh sb="7" eb="10">
      <t>コウフキン</t>
    </rPh>
    <phoneticPr fontId="3"/>
  </si>
  <si>
    <t>国有提供施設等所在市町村助成交付金</t>
    <rPh sb="0" eb="2">
      <t>コクユウ</t>
    </rPh>
    <rPh sb="2" eb="4">
      <t>テイキョウ</t>
    </rPh>
    <rPh sb="4" eb="6">
      <t>シセツ</t>
    </rPh>
    <rPh sb="6" eb="7">
      <t>トウ</t>
    </rPh>
    <rPh sb="7" eb="9">
      <t>ショザイ</t>
    </rPh>
    <rPh sb="9" eb="12">
      <t>シチョウソン</t>
    </rPh>
    <rPh sb="12" eb="14">
      <t>ジョセイ</t>
    </rPh>
    <rPh sb="14" eb="17">
      <t>コウフキン</t>
    </rPh>
    <phoneticPr fontId="3"/>
  </si>
  <si>
    <t>地方特例交付金</t>
    <rPh sb="0" eb="2">
      <t>チホウ</t>
    </rPh>
    <rPh sb="2" eb="4">
      <t>トクレイ</t>
    </rPh>
    <rPh sb="4" eb="7">
      <t>コウフキン</t>
    </rPh>
    <phoneticPr fontId="3"/>
  </si>
  <si>
    <t>地方交付税</t>
    <rPh sb="0" eb="2">
      <t>チホウ</t>
    </rPh>
    <rPh sb="2" eb="5">
      <t>コウフゼイ</t>
    </rPh>
    <phoneticPr fontId="3"/>
  </si>
  <si>
    <t>交通安全対策特別交付金</t>
    <rPh sb="0" eb="2">
      <t>コウツウ</t>
    </rPh>
    <rPh sb="2" eb="4">
      <t>アンゼン</t>
    </rPh>
    <rPh sb="4" eb="6">
      <t>タイサク</t>
    </rPh>
    <rPh sb="6" eb="8">
      <t>トクベツ</t>
    </rPh>
    <rPh sb="8" eb="11">
      <t>コウフキン</t>
    </rPh>
    <phoneticPr fontId="3"/>
  </si>
  <si>
    <t>分担金及び負担金</t>
    <rPh sb="0" eb="3">
      <t>ブンタンキン</t>
    </rPh>
    <rPh sb="3" eb="4">
      <t>オヨ</t>
    </rPh>
    <rPh sb="5" eb="8">
      <t>フタンキン</t>
    </rPh>
    <phoneticPr fontId="3"/>
  </si>
  <si>
    <t>特別会計繰入金</t>
    <rPh sb="0" eb="2">
      <t>トクベツ</t>
    </rPh>
    <rPh sb="2" eb="4">
      <t>カイケイ</t>
    </rPh>
    <rPh sb="4" eb="6">
      <t>クリイレ</t>
    </rPh>
    <rPh sb="6" eb="7">
      <t>キン</t>
    </rPh>
    <phoneticPr fontId="3"/>
  </si>
  <si>
    <t>地域交通特別会計</t>
    <rPh sb="0" eb="2">
      <t>チイキ</t>
    </rPh>
    <rPh sb="2" eb="4">
      <t>コウツウ</t>
    </rPh>
    <rPh sb="4" eb="6">
      <t>トクベツ</t>
    </rPh>
    <rPh sb="6" eb="8">
      <t>カイケイ</t>
    </rPh>
    <phoneticPr fontId="6"/>
  </si>
  <si>
    <t>一般会計繰入金</t>
    <rPh sb="0" eb="2">
      <t>イッパン</t>
    </rPh>
    <rPh sb="2" eb="4">
      <t>カイケイ</t>
    </rPh>
    <rPh sb="4" eb="6">
      <t>クリイレ</t>
    </rPh>
    <rPh sb="6" eb="7">
      <t>キン</t>
    </rPh>
    <phoneticPr fontId="3"/>
  </si>
  <si>
    <t>住宅新築資金等
貸付事業特別会計</t>
    <phoneticPr fontId="6"/>
  </si>
  <si>
    <t>（単位：円）</t>
    <phoneticPr fontId="6"/>
  </si>
  <si>
    <t>鳥取県農業信用基金協会</t>
    <phoneticPr fontId="6"/>
  </si>
  <si>
    <t>鳥取日野森林組合</t>
    <phoneticPr fontId="6"/>
  </si>
  <si>
    <t>鳥取西部森林組合</t>
    <phoneticPr fontId="6"/>
  </si>
  <si>
    <t>公益財団法人 鳥取県環境管理事業センター</t>
    <phoneticPr fontId="6"/>
  </si>
  <si>
    <t>鳥取県信用保証協会</t>
    <phoneticPr fontId="6"/>
  </si>
  <si>
    <t>公益財団法人 鳥取県国際交流財団</t>
    <phoneticPr fontId="6"/>
  </si>
  <si>
    <t>公益財団法人 鳥取県林業担い手育成財団</t>
    <phoneticPr fontId="6"/>
  </si>
  <si>
    <t>一般財団法人 砂防フロンティア整備推進機構</t>
    <phoneticPr fontId="6"/>
  </si>
  <si>
    <t>公益財団法人 鳥取県暴力追放センター</t>
    <phoneticPr fontId="6"/>
  </si>
  <si>
    <t>公益財団法人 鳥取県臓器・アイバンク</t>
    <phoneticPr fontId="6"/>
  </si>
  <si>
    <t>公益財団法人 鳥取県魚の豊かな川づくり基金</t>
    <phoneticPr fontId="6"/>
  </si>
  <si>
    <t>ことぶき高齢者基金（鳥取県社会福祉協議会）</t>
    <phoneticPr fontId="6"/>
  </si>
  <si>
    <t>家畜自衛防疫事業基金（鳥取県畜産推進機構）</t>
    <phoneticPr fontId="6"/>
  </si>
  <si>
    <t>公益財団法人 鳥取県建設技術センター</t>
    <rPh sb="12" eb="14">
      <t>ギジュツ</t>
    </rPh>
    <phoneticPr fontId="3"/>
  </si>
  <si>
    <t>⑤長期延滞債権の明細</t>
    <rPh sb="1" eb="3">
      <t>チョウキ</t>
    </rPh>
    <rPh sb="3" eb="5">
      <t>エンタイ</t>
    </rPh>
    <rPh sb="5" eb="7">
      <t>サイケン</t>
    </rPh>
    <rPh sb="8" eb="10">
      <t>メイサイ</t>
    </rPh>
    <phoneticPr fontId="11"/>
  </si>
  <si>
    <t>⑥未収金の明細</t>
    <rPh sb="1" eb="4">
      <t>ミシュウキン</t>
    </rPh>
    <rPh sb="5" eb="7">
      <t>メイサイ</t>
    </rPh>
    <phoneticPr fontId="11"/>
  </si>
  <si>
    <t>その他</t>
    <rPh sb="2" eb="3">
      <t>タ</t>
    </rPh>
    <phoneticPr fontId="6"/>
  </si>
  <si>
    <t>-</t>
    <phoneticPr fontId="3"/>
  </si>
  <si>
    <t>寄附金</t>
    <rPh sb="0" eb="3">
      <t>キフキン</t>
    </rPh>
    <phoneticPr fontId="3"/>
  </si>
  <si>
    <t>一般財団法人 植田正治写真美術財団</t>
    <phoneticPr fontId="6"/>
  </si>
  <si>
    <t>伯耆町地域振興株式会社</t>
    <rPh sb="7" eb="11">
      <t>カブシキガイシャ</t>
    </rPh>
    <phoneticPr fontId="6"/>
  </si>
  <si>
    <t>森林整備基金</t>
  </si>
  <si>
    <t>　　使用料</t>
    <rPh sb="2" eb="5">
      <t>シヨウリョウ</t>
    </rPh>
    <phoneticPr fontId="6"/>
  </si>
  <si>
    <t>自動車税環境性能割交付金</t>
    <rPh sb="0" eb="3">
      <t>ジドウシャ</t>
    </rPh>
    <rPh sb="3" eb="4">
      <t>ゼイ</t>
    </rPh>
    <rPh sb="4" eb="6">
      <t>カンキョウ</t>
    </rPh>
    <rPh sb="6" eb="8">
      <t>セイノウ</t>
    </rPh>
    <rPh sb="8" eb="9">
      <t>ワリ</t>
    </rPh>
    <rPh sb="9" eb="12">
      <t>コウフキン</t>
    </rPh>
    <phoneticPr fontId="3"/>
  </si>
  <si>
    <t>法人事業税交付金</t>
    <rPh sb="0" eb="5">
      <t>ホウジンジギョウゼイ</t>
    </rPh>
    <rPh sb="5" eb="8">
      <t>コウフキン</t>
    </rPh>
    <phoneticPr fontId="3"/>
  </si>
  <si>
    <t>丸山地区専用水道事業
特別会計</t>
    <rPh sb="0" eb="4">
      <t>マルヤマチク</t>
    </rPh>
    <rPh sb="4" eb="8">
      <t>センヨウスイドウ</t>
    </rPh>
    <rPh sb="8" eb="10">
      <t>ジギョウ</t>
    </rPh>
    <rPh sb="11" eb="15">
      <t>トクベツカイケイ</t>
    </rPh>
    <phoneticPr fontId="6"/>
  </si>
  <si>
    <t>生活インフラ・国土保全</t>
    <rPh sb="0" eb="2">
      <t>セイカツ</t>
    </rPh>
    <rPh sb="7" eb="11">
      <t>コクドホゼン</t>
    </rPh>
    <phoneticPr fontId="3"/>
  </si>
  <si>
    <t>償却原価法</t>
    <rPh sb="0" eb="5">
      <t>ショウキャクゲンカホウ</t>
    </rPh>
    <phoneticPr fontId="11"/>
  </si>
  <si>
    <t>建仮費用処理</t>
    <rPh sb="0" eb="2">
      <t>ケンカリ</t>
    </rPh>
    <rPh sb="2" eb="4">
      <t>ヒヨウ</t>
    </rPh>
    <rPh sb="4" eb="6">
      <t>ショリ</t>
    </rPh>
    <phoneticPr fontId="11"/>
  </si>
  <si>
    <t>尾高堰改修関係負担金</t>
  </si>
  <si>
    <t>産業振興</t>
    <rPh sb="0" eb="2">
      <t>サンギョウ</t>
    </rPh>
    <rPh sb="2" eb="4">
      <t>シンコウ</t>
    </rPh>
    <phoneticPr fontId="3"/>
  </si>
  <si>
    <t>鳥取県</t>
    <rPh sb="0" eb="3">
      <t>トットリケン</t>
    </rPh>
    <phoneticPr fontId="6"/>
  </si>
  <si>
    <t>町道改良事業補助金</t>
  </si>
  <si>
    <t>支給対象者</t>
    <rPh sb="0" eb="5">
      <t>シキュウタイショウシャ</t>
    </rPh>
    <phoneticPr fontId="18"/>
  </si>
  <si>
    <t>急傾斜地崩壊防止事業負担金</t>
  </si>
  <si>
    <t>消防施設整備補助金</t>
  </si>
  <si>
    <t>消防</t>
    <rPh sb="0" eb="2">
      <t>ショウボウ</t>
    </rPh>
    <phoneticPr fontId="6"/>
  </si>
  <si>
    <t>ＬＥＤ街灯整備補助金</t>
  </si>
  <si>
    <t>総務</t>
    <rPh sb="0" eb="2">
      <t>ソウム</t>
    </rPh>
    <phoneticPr fontId="6"/>
  </si>
  <si>
    <t>西部広域行政管理組合負担金</t>
    <phoneticPr fontId="6"/>
  </si>
  <si>
    <t>鳥取県西部広域行政管理組合</t>
    <rPh sb="0" eb="3">
      <t>トットリケン</t>
    </rPh>
    <phoneticPr fontId="6"/>
  </si>
  <si>
    <t>福祉</t>
    <rPh sb="0" eb="2">
      <t>フクシ</t>
    </rPh>
    <phoneticPr fontId="6"/>
  </si>
  <si>
    <t>南部箕蚊屋広域連合負担金</t>
    <phoneticPr fontId="6"/>
  </si>
  <si>
    <t>南部箕蚊屋広域連合</t>
    <phoneticPr fontId="6"/>
  </si>
  <si>
    <t>後期高齢者医療広域連合負担金</t>
    <phoneticPr fontId="6"/>
  </si>
  <si>
    <t>鳥取県後期高齢者医療広域連合</t>
    <rPh sb="0" eb="3">
      <t>トットリケン</t>
    </rPh>
    <phoneticPr fontId="6"/>
  </si>
  <si>
    <t>鳥取県町村総合事務組合負担金</t>
    <phoneticPr fontId="6"/>
  </si>
  <si>
    <t>鳥取県町村総合事務組合</t>
    <phoneticPr fontId="6"/>
  </si>
  <si>
    <t>農地を守る直接支払事業費交付金</t>
  </si>
  <si>
    <t>産業振興</t>
    <rPh sb="0" eb="4">
      <t>サンギョウシンコウ</t>
    </rPh>
    <phoneticPr fontId="6"/>
  </si>
  <si>
    <t>支給対象者</t>
    <rPh sb="0" eb="5">
      <t>シキュウタイショウシャ</t>
    </rPh>
    <phoneticPr fontId="6"/>
  </si>
  <si>
    <t>町社会福祉協議会補助金</t>
    <phoneticPr fontId="6"/>
  </si>
  <si>
    <t>伯耆町社会福祉協議会補助金</t>
    <rPh sb="0" eb="3">
      <t>ホウキチョウ</t>
    </rPh>
    <phoneticPr fontId="6"/>
  </si>
  <si>
    <t>多面的機能支払交付金</t>
  </si>
  <si>
    <t>環境衛生</t>
    <rPh sb="0" eb="4">
      <t>カンキョウエイセイ</t>
    </rPh>
    <phoneticPr fontId="6"/>
  </si>
  <si>
    <t>南部町・伯耆町清掃施設管理組合負担金</t>
    <phoneticPr fontId="6"/>
  </si>
  <si>
    <t>南部町・伯耆町清掃施設管理組合</t>
    <phoneticPr fontId="6"/>
  </si>
  <si>
    <t>鳥取県雇用環境整備基金（ふるさと鳥取県定住機構）</t>
    <phoneticPr fontId="6"/>
  </si>
  <si>
    <t>公益財団法人とっとり県民活動活性化センター</t>
    <rPh sb="0" eb="2">
      <t>コウエキ</t>
    </rPh>
    <phoneticPr fontId="6"/>
  </si>
  <si>
    <t>地方公共団体金融機構出資金</t>
    <phoneticPr fontId="6"/>
  </si>
  <si>
    <t>被災者住宅再建支援基金</t>
    <rPh sb="7" eb="9">
      <t>シエン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</si>
</sst>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0,;&quot;-&quot;"/>
    <numFmt numFmtId="177" formatCode="0.000"/>
  </numFmts>
  <fonts count="4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2"/>
      <charset val="128"/>
      <scheme val="minor"/>
    </font>
    <font>
      <sz val="18"/>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7"/>
      <color theme="1"/>
      <name val="ＭＳ Ｐゴシック"/>
      <family val="3"/>
      <charset val="128"/>
      <scheme val="minor"/>
    </font>
    <font>
      <sz val="7"/>
      <color theme="1"/>
      <name val="ＭＳ Ｐゴシック"/>
      <family val="2"/>
      <charset val="128"/>
      <scheme val="minor"/>
    </font>
    <font>
      <b/>
      <sz val="10"/>
      <color indexed="12"/>
      <name val="ＭＳ 明朝"/>
      <family val="1"/>
      <charset val="128"/>
    </font>
    <font>
      <sz val="11"/>
      <name val="ＭＳ ゴシック"/>
      <family val="3"/>
      <charset val="128"/>
    </font>
    <font>
      <sz val="10"/>
      <name val="ＭＳ ゴシック"/>
      <family val="3"/>
      <charset val="128"/>
    </font>
    <font>
      <sz val="9"/>
      <color theme="1"/>
      <name val="ＭＳ Ｐゴシック"/>
      <family val="3"/>
      <charset val="128"/>
      <scheme val="minor"/>
    </font>
    <font>
      <sz val="12"/>
      <name val="ＭＳ 明朝"/>
      <family val="1"/>
      <charset val="128"/>
    </font>
    <font>
      <sz val="11"/>
      <color theme="1"/>
      <name val="ＭＳ Ｐゴシック"/>
      <family val="3"/>
      <charset val="128"/>
    </font>
    <font>
      <sz val="11"/>
      <name val="ＭＳ Ｐゴシック"/>
      <family val="3"/>
      <charset val="128"/>
    </font>
    <font>
      <sz val="14"/>
      <color theme="1"/>
      <name val="ＭＳ Ｐゴシック"/>
      <family val="2"/>
      <charset val="128"/>
      <scheme val="minor"/>
    </font>
    <font>
      <sz val="14"/>
      <color theme="1"/>
      <name val="ＭＳ Ｐゴシック"/>
      <family val="3"/>
      <charset val="128"/>
      <scheme val="minor"/>
    </font>
    <font>
      <sz val="12"/>
      <name val="ＭＳ Ｐゴシック"/>
      <family val="3"/>
      <charset val="128"/>
    </font>
    <font>
      <sz val="10"/>
      <color theme="1"/>
      <name val="ＭＳ Ｐゴシック"/>
      <family val="2"/>
      <charset val="128"/>
      <scheme val="minor"/>
    </font>
    <font>
      <sz val="10"/>
      <name val="ＭＳ Ｐゴシック"/>
      <family val="3"/>
      <charset val="128"/>
    </font>
    <font>
      <sz val="9"/>
      <name val="ＭＳ ゴシック"/>
      <family val="3"/>
      <charset val="128"/>
    </font>
    <font>
      <sz val="11"/>
      <color theme="1"/>
      <name val="ＭＳ Ｐゴシック"/>
      <family val="2"/>
      <charset val="128"/>
      <scheme val="major"/>
    </font>
    <font>
      <sz val="11"/>
      <color theme="1"/>
      <name val="ＭＳ Ｐゴシック"/>
      <family val="3"/>
      <charset val="128"/>
      <scheme val="major"/>
    </font>
    <font>
      <sz val="11"/>
      <name val="ＭＳ Ｐゴシック"/>
      <family val="3"/>
      <charset val="128"/>
      <scheme val="major"/>
    </font>
    <font>
      <u/>
      <sz val="18"/>
      <color theme="1"/>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theme="1"/>
      <name val="ＭＳ Ｐゴシック"/>
      <family val="3"/>
      <charset val="128"/>
      <scheme val="major"/>
    </font>
    <font>
      <sz val="12"/>
      <name val="ＭＳ Ｐゴシック"/>
      <family val="3"/>
      <charset val="128"/>
      <scheme val="major"/>
    </font>
    <font>
      <sz val="9"/>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s>
  <borders count="29">
    <border>
      <left/>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hair">
        <color indexed="64"/>
      </left>
      <right style="hair">
        <color indexed="64"/>
      </right>
      <top style="thin">
        <color indexed="64"/>
      </top>
      <bottom style="hair">
        <color indexed="64"/>
      </bottom>
      <diagonal/>
    </border>
    <border>
      <left style="double">
        <color indexed="64"/>
      </left>
      <right style="thin">
        <color indexed="64"/>
      </right>
      <top/>
      <bottom style="thin">
        <color indexed="64"/>
      </bottom>
      <diagonal/>
    </border>
  </borders>
  <cellStyleXfs count="18">
    <xf numFmtId="0" fontId="0"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xf numFmtId="0" fontId="10" fillId="0" borderId="27">
      <alignment horizontal="center" vertical="center"/>
    </xf>
    <xf numFmtId="38" fontId="5" fillId="0" borderId="0" applyFont="0" applyFill="0" applyBorder="0" applyAlignment="0" applyProtection="0">
      <alignment vertical="center"/>
    </xf>
    <xf numFmtId="0" fontId="4" fillId="0" borderId="0">
      <alignment vertical="center"/>
    </xf>
    <xf numFmtId="0" fontId="24" fillId="0" borderId="0"/>
    <xf numFmtId="38" fontId="24" fillId="0" borderId="0" applyFont="0" applyFill="0" applyBorder="0" applyAlignment="0" applyProtection="0"/>
    <xf numFmtId="0" fontId="24" fillId="0" borderId="0"/>
    <xf numFmtId="0" fontId="24" fillId="0" borderId="0"/>
    <xf numFmtId="0" fontId="25" fillId="0" borderId="0">
      <alignment vertical="center"/>
    </xf>
    <xf numFmtId="0" fontId="24"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289">
    <xf numFmtId="0" fontId="0" fillId="0" borderId="0" xfId="0">
      <alignment vertical="center"/>
    </xf>
    <xf numFmtId="0" fontId="0" fillId="0" borderId="0" xfId="0" applyBorder="1">
      <alignment vertical="center"/>
    </xf>
    <xf numFmtId="0" fontId="21" fillId="0" borderId="0" xfId="0" applyFont="1" applyAlignment="1">
      <alignment vertical="center"/>
    </xf>
    <xf numFmtId="0" fontId="21" fillId="0" borderId="0" xfId="0" applyFont="1" applyBorder="1" applyAlignment="1">
      <alignment horizontal="right" vertical="center"/>
    </xf>
    <xf numFmtId="176" fontId="21" fillId="0" borderId="1" xfId="1" applyNumberFormat="1" applyFont="1" applyBorder="1" applyAlignment="1">
      <alignment vertical="center"/>
    </xf>
    <xf numFmtId="41" fontId="0" fillId="0" borderId="0" xfId="0" applyNumberFormat="1">
      <alignment vertical="center"/>
    </xf>
    <xf numFmtId="41" fontId="13" fillId="0" borderId="0" xfId="0" applyNumberFormat="1" applyFont="1" applyBorder="1" applyAlignment="1">
      <alignment horizontal="left" vertical="center"/>
    </xf>
    <xf numFmtId="41" fontId="0" fillId="0" borderId="0" xfId="0" applyNumberFormat="1" applyBorder="1">
      <alignment vertical="center"/>
    </xf>
    <xf numFmtId="41" fontId="23" fillId="0" borderId="3" xfId="1" applyNumberFormat="1" applyFont="1" applyBorder="1">
      <alignment vertical="center"/>
    </xf>
    <xf numFmtId="41" fontId="23" fillId="0" borderId="7" xfId="1" applyNumberFormat="1" applyFont="1" applyBorder="1">
      <alignment vertical="center"/>
    </xf>
    <xf numFmtId="41" fontId="23" fillId="0" borderId="3" xfId="1" applyNumberFormat="1" applyFont="1" applyBorder="1" applyAlignment="1">
      <alignment vertical="center"/>
    </xf>
    <xf numFmtId="41" fontId="8" fillId="0" borderId="0" xfId="0" applyNumberFormat="1" applyFont="1" applyBorder="1">
      <alignment vertical="center"/>
    </xf>
    <xf numFmtId="41" fontId="8" fillId="0" borderId="0" xfId="0" applyNumberFormat="1" applyFont="1">
      <alignment vertical="center"/>
    </xf>
    <xf numFmtId="41" fontId="10" fillId="3" borderId="15" xfId="0" applyNumberFormat="1" applyFont="1" applyFill="1" applyBorder="1" applyAlignment="1">
      <alignment horizontal="center" vertical="center" wrapText="1"/>
    </xf>
    <xf numFmtId="41" fontId="10" fillId="0" borderId="15" xfId="0" applyNumberFormat="1" applyFont="1" applyBorder="1" applyAlignment="1">
      <alignment horizontal="center" vertical="center"/>
    </xf>
    <xf numFmtId="41" fontId="10" fillId="0" borderId="15" xfId="1" applyNumberFormat="1" applyFont="1" applyBorder="1">
      <alignment vertical="center"/>
    </xf>
    <xf numFmtId="41" fontId="10" fillId="0" borderId="15" xfId="1" applyNumberFormat="1" applyFont="1" applyBorder="1" applyAlignment="1">
      <alignment horizontal="center" vertical="center"/>
    </xf>
    <xf numFmtId="41" fontId="18" fillId="0" borderId="0" xfId="0" applyNumberFormat="1" applyFont="1" applyBorder="1">
      <alignment vertical="center"/>
    </xf>
    <xf numFmtId="41" fontId="19" fillId="0" borderId="0" xfId="0" applyNumberFormat="1" applyFont="1" applyBorder="1">
      <alignment vertical="center"/>
    </xf>
    <xf numFmtId="41" fontId="0" fillId="0" borderId="0" xfId="0" applyNumberFormat="1" applyAlignment="1">
      <alignment vertical="center"/>
    </xf>
    <xf numFmtId="41" fontId="12" fillId="0" borderId="0" xfId="0" applyNumberFormat="1" applyFont="1" applyBorder="1" applyAlignment="1">
      <alignment horizontal="center" vertical="center"/>
    </xf>
    <xf numFmtId="41" fontId="10" fillId="0" borderId="0" xfId="0" applyNumberFormat="1" applyFont="1">
      <alignment vertical="center"/>
    </xf>
    <xf numFmtId="41" fontId="10" fillId="0" borderId="17" xfId="0" applyNumberFormat="1" applyFont="1" applyBorder="1">
      <alignment vertical="center"/>
    </xf>
    <xf numFmtId="41" fontId="10" fillId="0" borderId="17" xfId="1" applyNumberFormat="1" applyFont="1" applyBorder="1">
      <alignment vertical="center"/>
    </xf>
    <xf numFmtId="41" fontId="10" fillId="0" borderId="0" xfId="1" applyNumberFormat="1" applyFont="1">
      <alignment vertical="center"/>
    </xf>
    <xf numFmtId="41" fontId="10" fillId="0" borderId="10" xfId="0" applyNumberFormat="1" applyFont="1" applyBorder="1">
      <alignment vertical="center"/>
    </xf>
    <xf numFmtId="41" fontId="10" fillId="0" borderId="10" xfId="1" applyNumberFormat="1" applyFont="1" applyBorder="1">
      <alignment vertical="center"/>
    </xf>
    <xf numFmtId="41" fontId="10" fillId="0" borderId="15" xfId="0" applyNumberFormat="1" applyFont="1" applyBorder="1">
      <alignment vertical="center"/>
    </xf>
    <xf numFmtId="41" fontId="10" fillId="0" borderId="15" xfId="0" applyNumberFormat="1" applyFont="1" applyBorder="1" applyAlignment="1">
      <alignment horizontal="left" vertical="center"/>
    </xf>
    <xf numFmtId="41" fontId="10" fillId="0" borderId="19" xfId="0" applyNumberFormat="1" applyFont="1" applyBorder="1" applyAlignment="1">
      <alignment horizontal="center" vertical="center"/>
    </xf>
    <xf numFmtId="41" fontId="10" fillId="0" borderId="19" xfId="1" applyNumberFormat="1" applyFont="1" applyBorder="1">
      <alignment vertical="center"/>
    </xf>
    <xf numFmtId="41" fontId="10" fillId="0" borderId="19" xfId="1" applyNumberFormat="1" applyFont="1" applyBorder="1" applyAlignment="1">
      <alignment horizontal="center" vertical="center"/>
    </xf>
    <xf numFmtId="41" fontId="10" fillId="0" borderId="9" xfId="0" applyNumberFormat="1" applyFont="1" applyBorder="1">
      <alignment vertical="center"/>
    </xf>
    <xf numFmtId="41" fontId="10" fillId="0" borderId="9" xfId="1" applyNumberFormat="1" applyFont="1" applyBorder="1">
      <alignment vertical="center"/>
    </xf>
    <xf numFmtId="41" fontId="10" fillId="0" borderId="10" xfId="0" applyNumberFormat="1" applyFont="1" applyBorder="1" applyAlignment="1">
      <alignment horizontal="center" vertical="center"/>
    </xf>
    <xf numFmtId="41" fontId="10" fillId="0" borderId="10" xfId="1" applyNumberFormat="1" applyFont="1" applyBorder="1" applyAlignment="1">
      <alignment horizontal="center" vertical="center"/>
    </xf>
    <xf numFmtId="41" fontId="10" fillId="0" borderId="0" xfId="0" applyNumberFormat="1" applyFont="1" applyBorder="1" applyAlignment="1">
      <alignment horizontal="center" vertical="center"/>
    </xf>
    <xf numFmtId="41" fontId="10" fillId="0" borderId="0" xfId="1" applyNumberFormat="1" applyFont="1" applyBorder="1">
      <alignment vertical="center"/>
    </xf>
    <xf numFmtId="41" fontId="10" fillId="0" borderId="0" xfId="1" applyNumberFormat="1" applyFont="1" applyBorder="1" applyAlignment="1">
      <alignment horizontal="center" vertical="center"/>
    </xf>
    <xf numFmtId="41" fontId="8" fillId="0" borderId="0" xfId="2" applyNumberFormat="1" applyFont="1" applyBorder="1">
      <alignment vertical="center"/>
    </xf>
    <xf numFmtId="41" fontId="10" fillId="0" borderId="19" xfId="1" applyNumberFormat="1" applyFont="1" applyBorder="1" applyAlignment="1">
      <alignment horizontal="right" vertical="center"/>
    </xf>
    <xf numFmtId="41" fontId="0" fillId="0" borderId="0" xfId="0" applyNumberFormat="1" applyFill="1" applyBorder="1" applyAlignment="1">
      <alignment vertical="center"/>
    </xf>
    <xf numFmtId="41" fontId="8" fillId="0" borderId="0" xfId="0" applyNumberFormat="1" applyFont="1" applyBorder="1" applyAlignment="1">
      <alignment horizontal="center" vertical="center"/>
    </xf>
    <xf numFmtId="41" fontId="8" fillId="0" borderId="0" xfId="0" applyNumberFormat="1" applyFont="1" applyAlignment="1">
      <alignment horizontal="center" vertical="center"/>
    </xf>
    <xf numFmtId="41" fontId="10" fillId="0" borderId="18" xfId="1" applyNumberFormat="1" applyFont="1" applyBorder="1">
      <alignment vertical="center"/>
    </xf>
    <xf numFmtId="41" fontId="10" fillId="0" borderId="18" xfId="1" applyNumberFormat="1" applyFont="1" applyBorder="1" applyAlignment="1">
      <alignment horizontal="center" vertical="center"/>
    </xf>
    <xf numFmtId="41" fontId="8" fillId="0" borderId="15" xfId="1" applyNumberFormat="1" applyFont="1" applyBorder="1">
      <alignment vertical="center"/>
    </xf>
    <xf numFmtId="41" fontId="27" fillId="0" borderId="0" xfId="0" applyNumberFormat="1" applyFont="1" applyBorder="1" applyAlignment="1">
      <alignment vertical="center"/>
    </xf>
    <xf numFmtId="41" fontId="28" fillId="0" borderId="0" xfId="0" applyNumberFormat="1" applyFont="1" applyBorder="1" applyAlignment="1">
      <alignment vertical="center"/>
    </xf>
    <xf numFmtId="41" fontId="26" fillId="0" borderId="0" xfId="0" applyNumberFormat="1" applyFont="1">
      <alignment vertical="center"/>
    </xf>
    <xf numFmtId="41" fontId="5" fillId="0" borderId="0" xfId="0" applyNumberFormat="1" applyFont="1">
      <alignment vertical="center"/>
    </xf>
    <xf numFmtId="41" fontId="7" fillId="0" borderId="0" xfId="0" applyNumberFormat="1" applyFont="1" applyFill="1" applyBorder="1" applyAlignment="1">
      <alignment vertical="center"/>
    </xf>
    <xf numFmtId="41" fontId="5" fillId="0" borderId="0" xfId="0" applyNumberFormat="1" applyFont="1" applyBorder="1">
      <alignment vertical="center"/>
    </xf>
    <xf numFmtId="41" fontId="8" fillId="3" borderId="15" xfId="0" applyNumberFormat="1" applyFont="1" applyFill="1" applyBorder="1" applyAlignment="1">
      <alignment horizontal="center" vertical="center"/>
    </xf>
    <xf numFmtId="41" fontId="8" fillId="3" borderId="15" xfId="0" applyNumberFormat="1" applyFont="1" applyFill="1" applyBorder="1" applyAlignment="1">
      <alignment horizontal="center" vertical="center" wrapText="1"/>
    </xf>
    <xf numFmtId="41" fontId="8" fillId="0" borderId="0" xfId="1" applyNumberFormat="1" applyFont="1" applyBorder="1">
      <alignment vertical="center"/>
    </xf>
    <xf numFmtId="41" fontId="8" fillId="0" borderId="15" xfId="1" applyNumberFormat="1" applyFont="1" applyBorder="1" applyAlignment="1">
      <alignment horizontal="center" vertical="center"/>
    </xf>
    <xf numFmtId="41" fontId="5" fillId="0" borderId="0" xfId="1" applyNumberFormat="1" applyFont="1">
      <alignment vertical="center"/>
    </xf>
    <xf numFmtId="41" fontId="5" fillId="0" borderId="0" xfId="1" applyNumberFormat="1" applyFont="1" applyBorder="1">
      <alignment vertical="center"/>
    </xf>
    <xf numFmtId="41" fontId="26" fillId="0" borderId="0" xfId="0" applyNumberFormat="1" applyFont="1" applyBorder="1">
      <alignment vertical="center"/>
    </xf>
    <xf numFmtId="41" fontId="29" fillId="0" borderId="0" xfId="1" applyNumberFormat="1" applyFont="1" applyFill="1" applyBorder="1" applyAlignment="1">
      <alignment vertical="center"/>
    </xf>
    <xf numFmtId="41" fontId="26" fillId="0" borderId="0" xfId="1" applyNumberFormat="1" applyFont="1" applyBorder="1">
      <alignment vertical="center"/>
    </xf>
    <xf numFmtId="41" fontId="31" fillId="0" borderId="0" xfId="0" applyNumberFormat="1" applyFont="1" applyBorder="1">
      <alignment vertical="center"/>
    </xf>
    <xf numFmtId="41" fontId="31" fillId="3" borderId="15" xfId="1" applyNumberFormat="1" applyFont="1" applyFill="1" applyBorder="1" applyAlignment="1">
      <alignment horizontal="center" vertical="center"/>
    </xf>
    <xf numFmtId="41" fontId="31" fillId="3" borderId="15" xfId="1" applyNumberFormat="1" applyFont="1" applyFill="1" applyBorder="1" applyAlignment="1">
      <alignment horizontal="center" vertical="center" wrapText="1"/>
    </xf>
    <xf numFmtId="41" fontId="31" fillId="0" borderId="0" xfId="1" applyNumberFormat="1" applyFont="1" applyBorder="1">
      <alignment vertical="center"/>
    </xf>
    <xf numFmtId="41" fontId="31" fillId="0" borderId="15" xfId="1" applyNumberFormat="1" applyFont="1" applyBorder="1">
      <alignment vertical="center"/>
    </xf>
    <xf numFmtId="41" fontId="31" fillId="0" borderId="15" xfId="1" applyNumberFormat="1" applyFont="1" applyFill="1" applyBorder="1">
      <alignment vertical="center"/>
    </xf>
    <xf numFmtId="41" fontId="31" fillId="0" borderId="15" xfId="1" applyNumberFormat="1" applyFont="1" applyBorder="1" applyAlignment="1">
      <alignment horizontal="center" vertical="center"/>
    </xf>
    <xf numFmtId="41" fontId="31" fillId="0" borderId="0" xfId="1" applyNumberFormat="1" applyFont="1" applyBorder="1" applyAlignment="1">
      <alignment horizontal="center" vertical="center"/>
    </xf>
    <xf numFmtId="41" fontId="30" fillId="0" borderId="0" xfId="1" applyNumberFormat="1" applyFont="1" applyBorder="1" applyAlignment="1">
      <alignment horizontal="right" vertical="center"/>
    </xf>
    <xf numFmtId="0" fontId="0" fillId="0" borderId="0" xfId="0" applyAlignment="1">
      <alignment horizontal="center" vertical="center"/>
    </xf>
    <xf numFmtId="0" fontId="0" fillId="0" borderId="15" xfId="0" applyBorder="1" applyAlignment="1">
      <alignment horizontal="center" vertical="center"/>
    </xf>
    <xf numFmtId="0" fontId="0" fillId="0" borderId="15" xfId="0" applyBorder="1">
      <alignment vertical="center"/>
    </xf>
    <xf numFmtId="0" fontId="0" fillId="0" borderId="15" xfId="0" applyBorder="1" applyAlignment="1">
      <alignment vertical="center" wrapText="1"/>
    </xf>
    <xf numFmtId="0" fontId="0" fillId="4" borderId="15" xfId="0" applyFill="1" applyBorder="1" applyAlignment="1">
      <alignment horizontal="center" vertical="center"/>
    </xf>
    <xf numFmtId="0" fontId="0" fillId="5" borderId="15" xfId="0" applyFill="1" applyBorder="1" applyAlignment="1">
      <alignment horizontal="center" vertical="center"/>
    </xf>
    <xf numFmtId="41" fontId="14" fillId="0" borderId="0" xfId="0" applyNumberFormat="1" applyFont="1" applyBorder="1" applyAlignment="1">
      <alignment vertical="center"/>
    </xf>
    <xf numFmtId="0" fontId="22" fillId="2" borderId="1" xfId="0" applyFont="1" applyFill="1" applyBorder="1" applyAlignment="1">
      <alignment horizontal="center" vertical="center" wrapText="1"/>
    </xf>
    <xf numFmtId="41" fontId="13" fillId="0" borderId="0" xfId="0" applyNumberFormat="1" applyFont="1" applyAlignment="1">
      <alignment horizontal="left" vertical="center"/>
    </xf>
    <xf numFmtId="41" fontId="3" fillId="0" borderId="0" xfId="0" applyNumberFormat="1" applyFont="1" applyFill="1" applyBorder="1" applyAlignment="1">
      <alignment horizontal="left" vertical="center"/>
    </xf>
    <xf numFmtId="41" fontId="3" fillId="0" borderId="0" xfId="0" applyNumberFormat="1" applyFont="1">
      <alignment vertical="center"/>
    </xf>
    <xf numFmtId="41" fontId="13" fillId="0" borderId="0" xfId="0" applyNumberFormat="1" applyFont="1" applyBorder="1">
      <alignment vertical="center"/>
    </xf>
    <xf numFmtId="41" fontId="32" fillId="3" borderId="20" xfId="0" applyNumberFormat="1" applyFont="1" applyFill="1" applyBorder="1" applyAlignment="1">
      <alignment horizontal="center" vertical="center" wrapText="1"/>
    </xf>
    <xf numFmtId="41" fontId="32" fillId="3" borderId="2" xfId="0" applyNumberFormat="1" applyFont="1" applyFill="1" applyBorder="1" applyAlignment="1">
      <alignment horizontal="center" vertical="center" wrapText="1"/>
    </xf>
    <xf numFmtId="41" fontId="32" fillId="3" borderId="13" xfId="0" applyNumberFormat="1" applyFont="1" applyFill="1" applyBorder="1" applyAlignment="1">
      <alignment horizontal="center" vertical="center" wrapText="1"/>
    </xf>
    <xf numFmtId="41" fontId="17" fillId="3" borderId="21" xfId="0" applyNumberFormat="1" applyFont="1" applyFill="1" applyBorder="1" applyAlignment="1">
      <alignment horizontal="center" vertical="center"/>
    </xf>
    <xf numFmtId="41" fontId="17" fillId="3" borderId="7" xfId="0" applyNumberFormat="1" applyFont="1" applyFill="1" applyBorder="1" applyAlignment="1">
      <alignment horizontal="center" vertical="center"/>
    </xf>
    <xf numFmtId="41" fontId="23" fillId="0" borderId="15" xfId="0" applyNumberFormat="1" applyFont="1" applyBorder="1" applyAlignment="1">
      <alignment vertical="center"/>
    </xf>
    <xf numFmtId="41" fontId="23" fillId="0" borderId="15" xfId="1" applyNumberFormat="1" applyFont="1" applyFill="1" applyBorder="1" applyAlignment="1">
      <alignment vertical="center"/>
    </xf>
    <xf numFmtId="41" fontId="23" fillId="0" borderId="22" xfId="1" applyNumberFormat="1" applyFont="1" applyFill="1" applyBorder="1">
      <alignment vertical="center"/>
    </xf>
    <xf numFmtId="41" fontId="23" fillId="0" borderId="13" xfId="1" applyNumberFormat="1" applyFont="1" applyFill="1" applyBorder="1">
      <alignment vertical="center"/>
    </xf>
    <xf numFmtId="41" fontId="23" fillId="0" borderId="15" xfId="1" applyNumberFormat="1" applyFont="1" applyFill="1" applyBorder="1">
      <alignment vertical="center"/>
    </xf>
    <xf numFmtId="41" fontId="23" fillId="0" borderId="15" xfId="1" applyNumberFormat="1" applyFont="1" applyFill="1" applyBorder="1" applyAlignment="1">
      <alignment horizontal="center" vertical="center"/>
    </xf>
    <xf numFmtId="41" fontId="23" fillId="0" borderId="22" xfId="1" applyNumberFormat="1" applyFont="1" applyFill="1" applyBorder="1" applyAlignment="1">
      <alignment horizontal="center" vertical="center"/>
    </xf>
    <xf numFmtId="41" fontId="23" fillId="0" borderId="13" xfId="1" applyNumberFormat="1" applyFont="1" applyFill="1" applyBorder="1" applyAlignment="1">
      <alignment horizontal="center" vertical="center"/>
    </xf>
    <xf numFmtId="41" fontId="23" fillId="0" borderId="15" xfId="0" applyNumberFormat="1" applyFont="1" applyBorder="1" applyAlignment="1">
      <alignment horizontal="center" vertical="center"/>
    </xf>
    <xf numFmtId="41" fontId="23" fillId="0" borderId="13" xfId="1" applyNumberFormat="1" applyFont="1" applyFill="1" applyBorder="1" applyAlignment="1">
      <alignment vertical="center"/>
    </xf>
    <xf numFmtId="41" fontId="17" fillId="0" borderId="0" xfId="0" applyNumberFormat="1" applyFont="1" applyBorder="1" applyAlignment="1">
      <alignment horizontal="right"/>
    </xf>
    <xf numFmtId="0" fontId="32" fillId="3" borderId="12" xfId="0" applyFont="1" applyFill="1" applyBorder="1" applyAlignment="1">
      <alignment horizontal="center" vertical="center" wrapText="1"/>
    </xf>
    <xf numFmtId="0" fontId="32" fillId="3" borderId="23" xfId="0" applyFont="1" applyFill="1" applyBorder="1" applyAlignment="1">
      <alignment horizontal="center" vertical="center" wrapText="1"/>
    </xf>
    <xf numFmtId="0" fontId="32" fillId="3" borderId="17" xfId="0" applyFont="1" applyFill="1" applyBorder="1" applyAlignment="1">
      <alignment horizontal="center" vertical="center" wrapText="1"/>
    </xf>
    <xf numFmtId="41" fontId="32" fillId="0" borderId="22" xfId="1" applyNumberFormat="1" applyFont="1" applyBorder="1" applyAlignment="1">
      <alignment horizontal="center" vertical="center" wrapText="1"/>
    </xf>
    <xf numFmtId="41" fontId="32" fillId="0" borderId="16" xfId="1" applyNumberFormat="1" applyFont="1" applyBorder="1" applyAlignment="1">
      <alignment vertical="center"/>
    </xf>
    <xf numFmtId="41" fontId="32" fillId="0" borderId="15" xfId="1" applyNumberFormat="1" applyFont="1" applyBorder="1" applyAlignment="1">
      <alignment vertical="center"/>
    </xf>
    <xf numFmtId="41" fontId="32" fillId="0" borderId="15" xfId="1" applyNumberFormat="1" applyFont="1" applyBorder="1" applyAlignment="1">
      <alignment horizontal="center" vertical="center"/>
    </xf>
    <xf numFmtId="10" fontId="32" fillId="0" borderId="15" xfId="17" applyNumberFormat="1" applyFont="1" applyFill="1" applyBorder="1" applyAlignment="1">
      <alignment vertical="center"/>
    </xf>
    <xf numFmtId="41" fontId="32" fillId="0" borderId="3" xfId="0" applyNumberFormat="1" applyFont="1" applyBorder="1" applyAlignment="1">
      <alignment horizontal="center" vertical="center"/>
    </xf>
    <xf numFmtId="0" fontId="21" fillId="0" borderId="0" xfId="0" applyFont="1">
      <alignment vertical="center"/>
    </xf>
    <xf numFmtId="41" fontId="3" fillId="0" borderId="0" xfId="0" applyNumberFormat="1" applyFont="1" applyAlignment="1">
      <alignment vertical="center"/>
    </xf>
    <xf numFmtId="41" fontId="23" fillId="0" borderId="0" xfId="0" applyNumberFormat="1" applyFont="1" applyAlignment="1">
      <alignment horizontal="right"/>
    </xf>
    <xf numFmtId="41" fontId="10" fillId="3" borderId="15" xfId="3" applyNumberFormat="1" applyFont="1" applyFill="1" applyBorder="1" applyAlignment="1">
      <alignment horizontal="center" vertical="center"/>
    </xf>
    <xf numFmtId="41" fontId="10" fillId="3" borderId="15" xfId="3" applyNumberFormat="1" applyFont="1" applyFill="1" applyBorder="1" applyAlignment="1">
      <alignment horizontal="centerContinuous" vertical="center" wrapText="1"/>
    </xf>
    <xf numFmtId="41" fontId="10" fillId="3" borderId="15" xfId="3" applyNumberFormat="1" applyFont="1" applyFill="1" applyBorder="1" applyAlignment="1">
      <alignment horizontal="center" vertical="center" wrapText="1"/>
    </xf>
    <xf numFmtId="41" fontId="10" fillId="0" borderId="3" xfId="3" applyNumberFormat="1" applyFont="1" applyBorder="1" applyAlignment="1">
      <alignment vertical="center"/>
    </xf>
    <xf numFmtId="41" fontId="10" fillId="0" borderId="13" xfId="3" applyNumberFormat="1" applyFont="1" applyBorder="1" applyAlignment="1">
      <alignment vertical="center"/>
    </xf>
    <xf numFmtId="41" fontId="10" fillId="0" borderId="15" xfId="1" applyNumberFormat="1" applyFont="1" applyBorder="1" applyAlignment="1">
      <alignment vertical="center"/>
    </xf>
    <xf numFmtId="41" fontId="10" fillId="0" borderId="13" xfId="3" applyNumberFormat="1" applyFont="1" applyBorder="1" applyAlignment="1">
      <alignment horizontal="center" vertical="center"/>
    </xf>
    <xf numFmtId="0" fontId="23" fillId="3" borderId="15" xfId="0" applyFont="1" applyFill="1" applyBorder="1" applyAlignment="1">
      <alignment horizontal="center" vertical="center" wrapText="1"/>
    </xf>
    <xf numFmtId="41" fontId="10" fillId="0" borderId="15" xfId="1" applyNumberFormat="1" applyFont="1" applyFill="1" applyBorder="1">
      <alignment vertical="center"/>
    </xf>
    <xf numFmtId="41" fontId="10" fillId="0" borderId="13" xfId="1" applyNumberFormat="1" applyFont="1" applyFill="1" applyBorder="1" applyAlignment="1">
      <alignment horizontal="right" vertical="center"/>
    </xf>
    <xf numFmtId="41" fontId="10" fillId="0" borderId="15" xfId="1" applyNumberFormat="1" applyFont="1" applyFill="1" applyBorder="1" applyAlignment="1">
      <alignment horizontal="right" vertical="center"/>
    </xf>
    <xf numFmtId="41" fontId="23" fillId="0" borderId="13" xfId="1" applyNumberFormat="1" applyFont="1" applyFill="1" applyBorder="1" applyAlignment="1">
      <alignment horizontal="right" vertical="center"/>
    </xf>
    <xf numFmtId="41" fontId="23" fillId="0" borderId="15" xfId="1" applyNumberFormat="1" applyFont="1" applyFill="1" applyBorder="1" applyAlignment="1">
      <alignment horizontal="right" vertical="center"/>
    </xf>
    <xf numFmtId="41" fontId="23" fillId="0" borderId="10" xfId="1" applyNumberFormat="1" applyFont="1" applyFill="1" applyBorder="1">
      <alignment vertical="center"/>
    </xf>
    <xf numFmtId="41" fontId="23" fillId="0" borderId="6" xfId="1" applyNumberFormat="1" applyFont="1" applyFill="1" applyBorder="1" applyAlignment="1">
      <alignment horizontal="right" vertical="center"/>
    </xf>
    <xf numFmtId="0" fontId="10" fillId="0" borderId="0" xfId="0" applyFont="1">
      <alignment vertical="center"/>
    </xf>
    <xf numFmtId="0" fontId="10" fillId="0" borderId="0" xfId="0" applyFont="1" applyFill="1">
      <alignment vertical="center"/>
    </xf>
    <xf numFmtId="0" fontId="10" fillId="0" borderId="0" xfId="0" applyFont="1" applyFill="1" applyAlignment="1">
      <alignment horizontal="center" vertical="center"/>
    </xf>
    <xf numFmtId="0" fontId="10" fillId="0" borderId="15" xfId="0" applyFont="1" applyFill="1" applyBorder="1">
      <alignment vertical="center"/>
    </xf>
    <xf numFmtId="177" fontId="10" fillId="0" borderId="0" xfId="0" applyNumberFormat="1" applyFont="1" applyFill="1">
      <alignment vertical="center"/>
    </xf>
    <xf numFmtId="0" fontId="10" fillId="0" borderId="10" xfId="0" applyFont="1" applyFill="1" applyBorder="1" applyAlignment="1">
      <alignment horizontal="center" vertical="center"/>
    </xf>
    <xf numFmtId="41" fontId="10" fillId="3" borderId="15" xfId="2" applyNumberFormat="1" applyFont="1" applyFill="1" applyBorder="1" applyAlignment="1">
      <alignment horizontal="center" vertical="center" wrapText="1"/>
    </xf>
    <xf numFmtId="41" fontId="10" fillId="0" borderId="15" xfId="2" applyNumberFormat="1" applyFont="1" applyBorder="1">
      <alignment vertical="center"/>
    </xf>
    <xf numFmtId="41" fontId="10" fillId="0" borderId="15" xfId="2" applyNumberFormat="1" applyFont="1" applyFill="1" applyBorder="1">
      <alignment vertical="center"/>
    </xf>
    <xf numFmtId="41" fontId="10" fillId="0" borderId="15" xfId="2" applyNumberFormat="1" applyFont="1" applyBorder="1" applyAlignment="1">
      <alignment horizontal="center" vertical="center"/>
    </xf>
    <xf numFmtId="41" fontId="23" fillId="0" borderId="0" xfId="0" applyNumberFormat="1" applyFont="1" applyAlignment="1">
      <alignment vertical="center"/>
    </xf>
    <xf numFmtId="41" fontId="13" fillId="0" borderId="0" xfId="0" applyNumberFormat="1" applyFont="1" applyAlignment="1">
      <alignment vertical="center"/>
    </xf>
    <xf numFmtId="41" fontId="23" fillId="0" borderId="0" xfId="0" applyNumberFormat="1" applyFont="1" applyBorder="1" applyAlignment="1">
      <alignment horizontal="right"/>
    </xf>
    <xf numFmtId="0" fontId="33" fillId="0" borderId="0" xfId="0" applyFont="1" applyAlignment="1">
      <alignment vertical="center"/>
    </xf>
    <xf numFmtId="0" fontId="34" fillId="0" borderId="0" xfId="0" applyFont="1" applyAlignment="1">
      <alignment vertical="center"/>
    </xf>
    <xf numFmtId="0" fontId="35" fillId="0" borderId="0" xfId="0" applyFont="1">
      <alignment vertical="center"/>
    </xf>
    <xf numFmtId="0" fontId="36" fillId="0" borderId="0" xfId="0" applyFont="1" applyAlignment="1">
      <alignment vertical="center"/>
    </xf>
    <xf numFmtId="0" fontId="34" fillId="0" borderId="0" xfId="0" applyFont="1" applyBorder="1" applyAlignment="1">
      <alignment horizontal="center" vertical="center"/>
    </xf>
    <xf numFmtId="0" fontId="34" fillId="0" borderId="5" xfId="0" applyFont="1" applyBorder="1" applyAlignment="1"/>
    <xf numFmtId="0" fontId="34" fillId="0" borderId="0" xfId="0" applyFont="1" applyBorder="1" applyAlignment="1">
      <alignment horizontal="center"/>
    </xf>
    <xf numFmtId="0" fontId="35" fillId="0" borderId="0" xfId="0" applyFont="1" applyAlignment="1"/>
    <xf numFmtId="0" fontId="35" fillId="0" borderId="0" xfId="0" applyFont="1" applyAlignment="1">
      <alignment horizontal="center" vertical="center"/>
    </xf>
    <xf numFmtId="0" fontId="38" fillId="0" borderId="0" xfId="2" applyFont="1" applyBorder="1" applyAlignment="1">
      <alignment horizontal="left" vertical="center"/>
    </xf>
    <xf numFmtId="38" fontId="39" fillId="0" borderId="0" xfId="1" applyFont="1" applyBorder="1" applyAlignment="1">
      <alignment horizontal="center" vertical="center"/>
    </xf>
    <xf numFmtId="38" fontId="39" fillId="0" borderId="0" xfId="1" applyFont="1" applyBorder="1" applyAlignment="1">
      <alignment horizontal="center" vertical="center" wrapText="1"/>
    </xf>
    <xf numFmtId="38" fontId="40" fillId="0" borderId="0" xfId="1" applyFont="1" applyBorder="1" applyAlignment="1">
      <alignment horizontal="center" vertical="center"/>
    </xf>
    <xf numFmtId="0" fontId="41" fillId="0" borderId="5" xfId="2" applyFont="1" applyBorder="1" applyAlignment="1">
      <alignment vertical="center"/>
    </xf>
    <xf numFmtId="38" fontId="39" fillId="0" borderId="0" xfId="1" applyFont="1" applyBorder="1">
      <alignment vertical="center"/>
    </xf>
    <xf numFmtId="38" fontId="35" fillId="0" borderId="0" xfId="1" applyFont="1" applyBorder="1">
      <alignment vertical="center"/>
    </xf>
    <xf numFmtId="0" fontId="37" fillId="3" borderId="15" xfId="2" applyFont="1" applyFill="1" applyBorder="1" applyAlignment="1">
      <alignment horizontal="center" vertical="center" wrapText="1"/>
    </xf>
    <xf numFmtId="0" fontId="37" fillId="0" borderId="15" xfId="2" applyFont="1" applyBorder="1" applyAlignment="1">
      <alignment horizontal="left" vertical="center" wrapText="1"/>
    </xf>
    <xf numFmtId="0" fontId="37" fillId="0" borderId="15" xfId="2" applyFont="1" applyBorder="1" applyAlignment="1">
      <alignment horizontal="left" vertical="center"/>
    </xf>
    <xf numFmtId="0" fontId="37" fillId="2" borderId="15" xfId="2" applyFont="1" applyFill="1" applyBorder="1" applyAlignment="1">
      <alignment horizontal="left" vertical="center"/>
    </xf>
    <xf numFmtId="0" fontId="37" fillId="2" borderId="15" xfId="2" applyFont="1" applyFill="1" applyBorder="1" applyAlignment="1">
      <alignment horizontal="left" vertical="center" wrapText="1"/>
    </xf>
    <xf numFmtId="0" fontId="38" fillId="0" borderId="15" xfId="0" applyFont="1" applyBorder="1" applyAlignment="1">
      <alignment horizontal="left" vertical="center"/>
    </xf>
    <xf numFmtId="0" fontId="37" fillId="0" borderId="15" xfId="2" applyFont="1" applyFill="1" applyBorder="1" applyAlignment="1">
      <alignment horizontal="left" vertical="center"/>
    </xf>
    <xf numFmtId="0" fontId="37" fillId="0" borderId="15" xfId="2" applyFont="1" applyFill="1" applyBorder="1" applyAlignment="1">
      <alignment horizontal="left" vertical="center" wrapText="1"/>
    </xf>
    <xf numFmtId="0" fontId="37" fillId="0" borderId="3" xfId="2" applyFont="1" applyBorder="1" applyAlignment="1">
      <alignment horizontal="center" vertical="center"/>
    </xf>
    <xf numFmtId="0" fontId="37" fillId="0" borderId="3" xfId="2" applyFont="1" applyBorder="1" applyAlignment="1">
      <alignment horizontal="left" vertical="center" wrapText="1"/>
    </xf>
    <xf numFmtId="0" fontId="37" fillId="0" borderId="3" xfId="2" applyFont="1" applyBorder="1" applyAlignment="1">
      <alignment horizontal="left" vertical="center"/>
    </xf>
    <xf numFmtId="0" fontId="38" fillId="0" borderId="3" xfId="0" applyFont="1" applyBorder="1" applyAlignment="1">
      <alignment horizontal="left" vertical="center"/>
    </xf>
    <xf numFmtId="0" fontId="37" fillId="0" borderId="15" xfId="2" applyFont="1" applyBorder="1" applyAlignment="1">
      <alignment horizontal="center" vertical="center"/>
    </xf>
    <xf numFmtId="38" fontId="37" fillId="3" borderId="15" xfId="1" applyFont="1" applyFill="1" applyBorder="1" applyAlignment="1">
      <alignment horizontal="center" vertical="center" wrapText="1"/>
    </xf>
    <xf numFmtId="0" fontId="1" fillId="0" borderId="0" xfId="0" applyFont="1" applyBorder="1" applyAlignment="1">
      <alignment horizontal="left" vertical="center"/>
    </xf>
    <xf numFmtId="0" fontId="13" fillId="0" borderId="0" xfId="0" applyFont="1" applyBorder="1" applyAlignment="1">
      <alignment horizontal="left" vertical="center"/>
    </xf>
    <xf numFmtId="0" fontId="15" fillId="0" borderId="0" xfId="0" applyFont="1" applyBorder="1">
      <alignment vertical="center"/>
    </xf>
    <xf numFmtId="0" fontId="23" fillId="3" borderId="15" xfId="0" applyFont="1" applyFill="1" applyBorder="1" applyAlignment="1">
      <alignment horizontal="center" vertical="center"/>
    </xf>
    <xf numFmtId="38" fontId="23" fillId="3" borderId="15" xfId="1"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26" xfId="0" applyFont="1" applyBorder="1" applyAlignment="1">
      <alignment horizontal="center" vertical="center"/>
    </xf>
    <xf numFmtId="0" fontId="23" fillId="0" borderId="8" xfId="0" applyFont="1" applyBorder="1" applyAlignment="1">
      <alignment horizontal="center" vertical="center"/>
    </xf>
    <xf numFmtId="0" fontId="23" fillId="0" borderId="15" xfId="0" applyFont="1" applyBorder="1" applyAlignment="1">
      <alignment horizontal="left" vertical="center"/>
    </xf>
    <xf numFmtId="0" fontId="23" fillId="0" borderId="7" xfId="0" applyFont="1" applyBorder="1">
      <alignment vertical="center"/>
    </xf>
    <xf numFmtId="0" fontId="23" fillId="0" borderId="7" xfId="0" applyFont="1" applyBorder="1" applyAlignment="1">
      <alignment horizontal="left" vertical="center"/>
    </xf>
    <xf numFmtId="0" fontId="23" fillId="0" borderId="5" xfId="0" applyFont="1" applyBorder="1" applyAlignment="1">
      <alignment horizontal="center" vertical="center"/>
    </xf>
    <xf numFmtId="41" fontId="23" fillId="0" borderId="3" xfId="1" applyNumberFormat="1" applyFont="1" applyBorder="1" applyAlignment="1">
      <alignment horizontal="center" vertical="center"/>
    </xf>
    <xf numFmtId="0" fontId="38" fillId="3" borderId="15" xfId="0" applyFont="1" applyFill="1" applyBorder="1" applyAlignment="1">
      <alignment horizontal="center" vertical="center" wrapText="1"/>
    </xf>
    <xf numFmtId="41" fontId="38" fillId="0" borderId="15" xfId="1" applyNumberFormat="1" applyFont="1" applyBorder="1" applyAlignment="1">
      <alignment vertical="center"/>
    </xf>
    <xf numFmtId="0" fontId="37" fillId="3" borderId="3" xfId="2" applyFont="1" applyFill="1" applyBorder="1" applyAlignment="1">
      <alignment horizontal="center" vertical="center" wrapText="1"/>
    </xf>
    <xf numFmtId="41" fontId="37" fillId="0" borderId="3" xfId="1" applyNumberFormat="1" applyFont="1" applyBorder="1" applyAlignment="1">
      <alignment vertical="center"/>
    </xf>
    <xf numFmtId="38" fontId="37" fillId="3" borderId="15" xfId="1" applyFont="1" applyFill="1" applyBorder="1" applyAlignment="1">
      <alignment horizontal="center" vertical="center" wrapText="1"/>
    </xf>
    <xf numFmtId="41" fontId="37" fillId="0" borderId="3" xfId="1" applyNumberFormat="1" applyFont="1" applyBorder="1" applyAlignment="1">
      <alignment horizontal="right" vertical="center"/>
    </xf>
    <xf numFmtId="41" fontId="10" fillId="0" borderId="13" xfId="3" applyNumberFormat="1" applyFont="1" applyBorder="1" applyAlignment="1">
      <alignment horizontal="center" vertical="center"/>
    </xf>
    <xf numFmtId="38" fontId="37" fillId="3" borderId="3" xfId="1" applyFont="1" applyFill="1" applyBorder="1" applyAlignment="1">
      <alignment horizontal="center" vertical="center" wrapText="1"/>
    </xf>
    <xf numFmtId="41" fontId="38" fillId="0" borderId="3" xfId="1" applyNumberFormat="1" applyFont="1" applyBorder="1" applyAlignment="1">
      <alignment vertical="center"/>
    </xf>
    <xf numFmtId="0" fontId="35" fillId="0" borderId="1" xfId="0" applyFont="1" applyBorder="1" applyAlignment="1">
      <alignment horizontal="center" vertical="center"/>
    </xf>
    <xf numFmtId="41" fontId="35" fillId="0" borderId="0" xfId="0" applyNumberFormat="1" applyFont="1">
      <alignment vertical="center"/>
    </xf>
    <xf numFmtId="9" fontId="8" fillId="0" borderId="15" xfId="17" applyFont="1" applyBorder="1">
      <alignment vertical="center"/>
    </xf>
    <xf numFmtId="41" fontId="8" fillId="3" borderId="15" xfId="1" applyNumberFormat="1" applyFont="1" applyFill="1" applyBorder="1" applyAlignment="1">
      <alignment horizontal="center" vertical="center" wrapText="1"/>
    </xf>
    <xf numFmtId="10" fontId="31" fillId="0" borderId="15" xfId="17" applyNumberFormat="1" applyFont="1" applyBorder="1">
      <alignment vertical="center"/>
    </xf>
    <xf numFmtId="0" fontId="23" fillId="0" borderId="15" xfId="0" applyFont="1" applyBorder="1" applyAlignment="1">
      <alignment vertical="center" wrapText="1"/>
    </xf>
    <xf numFmtId="0" fontId="23" fillId="0" borderId="3" xfId="0" applyFont="1" applyBorder="1" applyAlignment="1">
      <alignment vertical="center"/>
    </xf>
    <xf numFmtId="0" fontId="0" fillId="2" borderId="0" xfId="0" applyFill="1">
      <alignment vertical="center"/>
    </xf>
    <xf numFmtId="38" fontId="0" fillId="2" borderId="0" xfId="1" applyFont="1" applyFill="1">
      <alignment vertical="center"/>
    </xf>
    <xf numFmtId="0" fontId="23" fillId="0" borderId="3" xfId="0" applyFont="1" applyBorder="1" applyAlignment="1">
      <alignment horizontal="center" vertical="center"/>
    </xf>
    <xf numFmtId="0" fontId="35" fillId="0" borderId="0" xfId="0" applyFont="1" applyAlignment="1">
      <alignment horizontal="right"/>
    </xf>
    <xf numFmtId="0" fontId="34" fillId="0" borderId="0" xfId="0" applyFont="1" applyBorder="1" applyAlignment="1">
      <alignment horizontal="right"/>
    </xf>
    <xf numFmtId="41" fontId="10" fillId="0" borderId="10" xfId="0" applyNumberFormat="1" applyFont="1" applyBorder="1" applyAlignment="1">
      <alignment horizontal="left" vertical="center"/>
    </xf>
    <xf numFmtId="41" fontId="10" fillId="0" borderId="10" xfId="1" applyNumberFormat="1" applyFont="1" applyBorder="1" applyAlignment="1">
      <alignment horizontal="left" vertical="center"/>
    </xf>
    <xf numFmtId="0" fontId="23" fillId="0" borderId="15" xfId="0" applyFont="1" applyBorder="1" applyAlignment="1">
      <alignment horizontal="center" vertical="center"/>
    </xf>
    <xf numFmtId="0" fontId="23" fillId="0" borderId="10" xfId="0" applyFont="1" applyBorder="1" applyAlignment="1">
      <alignment horizontal="center" vertical="center"/>
    </xf>
    <xf numFmtId="0" fontId="23" fillId="0" borderId="7" xfId="0" applyFont="1" applyBorder="1" applyAlignment="1">
      <alignment horizontal="center" vertical="center"/>
    </xf>
    <xf numFmtId="41" fontId="10" fillId="0" borderId="15" xfId="1" applyNumberFormat="1" applyFont="1" applyFill="1" applyBorder="1" applyAlignment="1">
      <alignment horizontal="center" vertical="center"/>
    </xf>
    <xf numFmtId="41" fontId="0" fillId="6" borderId="0" xfId="0" applyNumberFormat="1" applyFill="1">
      <alignment vertical="center"/>
    </xf>
    <xf numFmtId="41" fontId="10" fillId="0" borderId="15" xfId="1" applyNumberFormat="1" applyFont="1" applyFill="1" applyBorder="1" applyAlignment="1">
      <alignment vertical="center"/>
    </xf>
    <xf numFmtId="41" fontId="23" fillId="0" borderId="3" xfId="1" applyNumberFormat="1" applyFont="1" applyFill="1" applyBorder="1" applyAlignment="1">
      <alignment horizontal="center" vertical="center"/>
    </xf>
    <xf numFmtId="41" fontId="23" fillId="0" borderId="7" xfId="1" applyNumberFormat="1" applyFont="1" applyFill="1" applyBorder="1">
      <alignment vertical="center"/>
    </xf>
    <xf numFmtId="41" fontId="37" fillId="0" borderId="15" xfId="1" applyNumberFormat="1" applyFont="1" applyBorder="1" applyAlignment="1">
      <alignment vertical="center"/>
    </xf>
    <xf numFmtId="0" fontId="17" fillId="0" borderId="5" xfId="0" applyFont="1" applyBorder="1" applyAlignment="1">
      <alignment horizontal="right"/>
    </xf>
    <xf numFmtId="0" fontId="32" fillId="0" borderId="0" xfId="0" applyFont="1" applyBorder="1" applyAlignment="1">
      <alignment horizontal="right"/>
    </xf>
    <xf numFmtId="41" fontId="15" fillId="0" borderId="0" xfId="0" applyNumberFormat="1" applyFont="1" applyBorder="1" applyAlignment="1">
      <alignment horizontal="right"/>
    </xf>
    <xf numFmtId="41" fontId="23" fillId="0" borderId="0" xfId="0" applyNumberFormat="1" applyFont="1" applyFill="1" applyBorder="1" applyAlignment="1">
      <alignment horizontal="right"/>
    </xf>
    <xf numFmtId="41" fontId="16" fillId="0" borderId="0" xfId="0" applyNumberFormat="1" applyFont="1" applyBorder="1" applyAlignment="1">
      <alignment horizontal="right"/>
    </xf>
    <xf numFmtId="41" fontId="16" fillId="0" borderId="0" xfId="1" applyNumberFormat="1" applyFont="1" applyBorder="1" applyAlignment="1">
      <alignment horizontal="right"/>
    </xf>
    <xf numFmtId="38" fontId="25" fillId="2" borderId="0" xfId="1" applyFont="1" applyFill="1">
      <alignment vertical="center"/>
    </xf>
    <xf numFmtId="41" fontId="37" fillId="0" borderId="15" xfId="0" applyNumberFormat="1" applyFont="1" applyBorder="1" applyAlignment="1">
      <alignment vertical="center"/>
    </xf>
    <xf numFmtId="41" fontId="42" fillId="0" borderId="15" xfId="0" applyNumberFormat="1" applyFont="1" applyBorder="1" applyAlignment="1">
      <alignment horizontal="right" vertical="center"/>
    </xf>
    <xf numFmtId="41" fontId="10" fillId="3" borderId="17" xfId="0" applyNumberFormat="1" applyFont="1" applyFill="1" applyBorder="1" applyAlignment="1">
      <alignment horizontal="center" vertical="center" wrapText="1"/>
    </xf>
    <xf numFmtId="41" fontId="10" fillId="3" borderId="10" xfId="0" applyNumberFormat="1" applyFont="1" applyFill="1" applyBorder="1" applyAlignment="1">
      <alignment horizontal="center" vertical="center"/>
    </xf>
    <xf numFmtId="41" fontId="10" fillId="3" borderId="15" xfId="0" applyNumberFormat="1" applyFont="1" applyFill="1" applyBorder="1" applyAlignment="1">
      <alignment horizontal="center" vertical="center"/>
    </xf>
    <xf numFmtId="41" fontId="10" fillId="3" borderId="17" xfId="0" applyNumberFormat="1" applyFont="1" applyFill="1" applyBorder="1" applyAlignment="1">
      <alignment horizontal="center" vertical="center"/>
    </xf>
    <xf numFmtId="41" fontId="32" fillId="3" borderId="12" xfId="0" applyNumberFormat="1" applyFont="1" applyFill="1" applyBorder="1" applyAlignment="1">
      <alignment horizontal="center" vertical="center" wrapText="1"/>
    </xf>
    <xf numFmtId="41" fontId="32" fillId="3" borderId="7" xfId="0" applyNumberFormat="1" applyFont="1" applyFill="1" applyBorder="1" applyAlignment="1">
      <alignment horizontal="center" vertical="center" wrapText="1"/>
    </xf>
    <xf numFmtId="41" fontId="32" fillId="3" borderId="17" xfId="0" applyNumberFormat="1" applyFont="1" applyFill="1" applyBorder="1" applyAlignment="1">
      <alignment horizontal="center" vertical="center" wrapText="1"/>
    </xf>
    <xf numFmtId="41" fontId="32" fillId="3" borderId="10" xfId="0" applyNumberFormat="1" applyFont="1" applyFill="1" applyBorder="1" applyAlignment="1">
      <alignment horizontal="center" vertical="center" wrapText="1"/>
    </xf>
    <xf numFmtId="41" fontId="32" fillId="3" borderId="23" xfId="0" applyNumberFormat="1" applyFont="1" applyFill="1" applyBorder="1" applyAlignment="1">
      <alignment horizontal="center" vertical="center" wrapText="1"/>
    </xf>
    <xf numFmtId="41" fontId="32" fillId="3" borderId="28" xfId="0" applyNumberFormat="1" applyFont="1" applyFill="1" applyBorder="1" applyAlignment="1">
      <alignment horizontal="center" vertical="center" wrapText="1"/>
    </xf>
    <xf numFmtId="0" fontId="32" fillId="0" borderId="25" xfId="0" applyFont="1" applyBorder="1" applyAlignment="1">
      <alignment horizontal="center" vertical="center"/>
    </xf>
    <xf numFmtId="0" fontId="32" fillId="0" borderId="2" xfId="0" applyFont="1" applyBorder="1" applyAlignment="1">
      <alignment horizontal="center" vertical="center"/>
    </xf>
    <xf numFmtId="0" fontId="32" fillId="0" borderId="13" xfId="0" applyFont="1" applyBorder="1" applyAlignment="1">
      <alignment horizontal="center" vertical="center"/>
    </xf>
    <xf numFmtId="0" fontId="32" fillId="3" borderId="24" xfId="0" applyFont="1" applyFill="1" applyBorder="1" applyAlignment="1">
      <alignment horizontal="center" vertical="center"/>
    </xf>
    <xf numFmtId="0" fontId="32" fillId="3" borderId="11" xfId="0" applyFont="1" applyFill="1" applyBorder="1" applyAlignment="1">
      <alignment horizontal="center" vertical="center"/>
    </xf>
    <xf numFmtId="0" fontId="32" fillId="3" borderId="14" xfId="0" applyFont="1" applyFill="1" applyBorder="1" applyAlignment="1">
      <alignment horizontal="center" vertical="center"/>
    </xf>
    <xf numFmtId="41" fontId="10" fillId="3" borderId="10" xfId="0" applyNumberFormat="1" applyFont="1" applyFill="1" applyBorder="1" applyAlignment="1">
      <alignment horizontal="center" vertical="center" wrapText="1"/>
    </xf>
    <xf numFmtId="41" fontId="10" fillId="3" borderId="3" xfId="0" applyNumberFormat="1" applyFont="1" applyFill="1" applyBorder="1" applyAlignment="1">
      <alignment horizontal="center" vertical="center" wrapText="1"/>
    </xf>
    <xf numFmtId="41" fontId="10" fillId="3" borderId="13" xfId="0" applyNumberFormat="1" applyFont="1" applyFill="1" applyBorder="1" applyAlignment="1">
      <alignment horizontal="center" vertical="center" wrapText="1"/>
    </xf>
    <xf numFmtId="0" fontId="23" fillId="3" borderId="15" xfId="0" applyFont="1" applyFill="1" applyBorder="1" applyAlignment="1">
      <alignment horizontal="center" vertical="center"/>
    </xf>
    <xf numFmtId="0" fontId="23" fillId="2" borderId="12" xfId="0" applyFont="1" applyFill="1" applyBorder="1" applyAlignment="1">
      <alignment vertical="center"/>
    </xf>
    <xf numFmtId="0" fontId="23" fillId="2" borderId="14" xfId="0" applyFont="1" applyFill="1" applyBorder="1" applyAlignment="1">
      <alignment vertical="center"/>
    </xf>
    <xf numFmtId="0" fontId="23" fillId="2" borderId="1" xfId="0" applyFont="1" applyFill="1" applyBorder="1" applyAlignment="1">
      <alignment vertical="center"/>
    </xf>
    <xf numFmtId="0" fontId="23" fillId="2" borderId="4" xfId="0" applyFont="1" applyFill="1" applyBorder="1" applyAlignment="1">
      <alignment vertical="center"/>
    </xf>
    <xf numFmtId="0" fontId="23" fillId="2" borderId="7" xfId="0" applyFont="1" applyFill="1" applyBorder="1" applyAlignment="1">
      <alignment vertical="center"/>
    </xf>
    <xf numFmtId="0" fontId="23" fillId="2" borderId="6" xfId="0" applyFont="1" applyFill="1" applyBorder="1" applyAlignment="1">
      <alignment vertical="center"/>
    </xf>
    <xf numFmtId="0" fontId="23" fillId="0" borderId="3" xfId="0" applyFont="1" applyBorder="1" applyAlignment="1">
      <alignment horizontal="center" vertical="center"/>
    </xf>
    <xf numFmtId="0" fontId="23" fillId="0" borderId="13" xfId="0" applyFont="1" applyBorder="1" applyAlignment="1">
      <alignment horizontal="center" vertical="center"/>
    </xf>
    <xf numFmtId="0" fontId="23" fillId="2" borderId="12" xfId="0" applyFont="1" applyFill="1" applyBorder="1" applyAlignment="1">
      <alignment vertical="center" wrapText="1"/>
    </xf>
    <xf numFmtId="0" fontId="23" fillId="2" borderId="14" xfId="0" applyFont="1" applyFill="1" applyBorder="1" applyAlignment="1">
      <alignment vertical="center" wrapText="1"/>
    </xf>
    <xf numFmtId="0" fontId="23" fillId="2" borderId="1" xfId="0" applyFont="1" applyFill="1" applyBorder="1" applyAlignment="1">
      <alignment vertical="center" wrapText="1"/>
    </xf>
    <xf numFmtId="0" fontId="23" fillId="2" borderId="4" xfId="0" applyFont="1" applyFill="1" applyBorder="1" applyAlignment="1">
      <alignment vertical="center" wrapText="1"/>
    </xf>
    <xf numFmtId="0" fontId="23" fillId="2" borderId="7" xfId="0" applyFont="1" applyFill="1" applyBorder="1" applyAlignment="1">
      <alignment vertical="center" wrapText="1"/>
    </xf>
    <xf numFmtId="0" fontId="23" fillId="2" borderId="6" xfId="0" applyFont="1" applyFill="1" applyBorder="1" applyAlignment="1">
      <alignment vertical="center" wrapText="1"/>
    </xf>
    <xf numFmtId="41" fontId="10" fillId="0" borderId="17" xfId="3" applyNumberFormat="1" applyFont="1" applyBorder="1" applyAlignment="1">
      <alignment horizontal="center" vertical="center" wrapText="1"/>
    </xf>
    <xf numFmtId="41" fontId="10" fillId="0" borderId="9" xfId="3" applyNumberFormat="1" applyFont="1" applyBorder="1" applyAlignment="1">
      <alignment horizontal="center" vertical="center"/>
    </xf>
    <xf numFmtId="41" fontId="10" fillId="0" borderId="10" xfId="3" applyNumberFormat="1" applyFont="1" applyBorder="1" applyAlignment="1">
      <alignment horizontal="center" vertical="center"/>
    </xf>
    <xf numFmtId="41" fontId="10" fillId="0" borderId="17" xfId="3" applyNumberFormat="1" applyFont="1" applyFill="1" applyBorder="1" applyAlignment="1">
      <alignment horizontal="center" vertical="center"/>
    </xf>
    <xf numFmtId="41" fontId="10" fillId="0" borderId="10" xfId="3" applyNumberFormat="1" applyFont="1" applyFill="1" applyBorder="1" applyAlignment="1">
      <alignment horizontal="center" vertical="center"/>
    </xf>
    <xf numFmtId="41" fontId="10" fillId="0" borderId="3" xfId="3" applyNumberFormat="1" applyFont="1" applyBorder="1" applyAlignment="1">
      <alignment horizontal="center" vertical="center"/>
    </xf>
    <xf numFmtId="41" fontId="10" fillId="0" borderId="13" xfId="3" applyNumberFormat="1" applyFont="1" applyBorder="1" applyAlignment="1">
      <alignment horizontal="center" vertical="center"/>
    </xf>
    <xf numFmtId="41" fontId="10" fillId="0" borderId="3" xfId="3" applyNumberFormat="1" applyFont="1" applyFill="1" applyBorder="1" applyAlignment="1">
      <alignment horizontal="center" vertical="center"/>
    </xf>
    <xf numFmtId="41" fontId="10" fillId="0" borderId="2" xfId="3" applyNumberFormat="1" applyFont="1" applyFill="1" applyBorder="1" applyAlignment="1">
      <alignment horizontal="center" vertical="center"/>
    </xf>
    <xf numFmtId="41" fontId="10" fillId="0" borderId="13" xfId="3" applyNumberFormat="1" applyFont="1" applyFill="1" applyBorder="1" applyAlignment="1">
      <alignment horizontal="center" vertical="center"/>
    </xf>
    <xf numFmtId="41" fontId="10" fillId="0" borderId="15" xfId="3" applyNumberFormat="1" applyFont="1" applyBorder="1" applyAlignment="1">
      <alignment horizontal="center" vertical="center"/>
    </xf>
    <xf numFmtId="41" fontId="2" fillId="0" borderId="0" xfId="0" applyNumberFormat="1" applyFont="1" applyAlignment="1">
      <alignment horizontal="left" vertical="center"/>
    </xf>
    <xf numFmtId="41" fontId="13" fillId="0" borderId="0" xfId="0" applyNumberFormat="1" applyFont="1" applyAlignment="1">
      <alignment horizontal="left" vertical="center"/>
    </xf>
    <xf numFmtId="41" fontId="10" fillId="0" borderId="17" xfId="3" applyNumberFormat="1" applyFont="1" applyBorder="1" applyAlignment="1">
      <alignment horizontal="center" vertical="center"/>
    </xf>
    <xf numFmtId="41" fontId="10" fillId="0" borderId="17" xfId="3" applyNumberFormat="1" applyFont="1" applyFill="1" applyBorder="1" applyAlignment="1">
      <alignment horizontal="center" vertical="center" wrapText="1"/>
    </xf>
    <xf numFmtId="41" fontId="10" fillId="0" borderId="9" xfId="3" applyNumberFormat="1" applyFont="1" applyFill="1" applyBorder="1" applyAlignment="1">
      <alignment horizontal="center" vertical="center" wrapText="1"/>
    </xf>
    <xf numFmtId="41" fontId="10" fillId="0" borderId="9" xfId="3" applyNumberFormat="1" applyFont="1" applyFill="1" applyBorder="1" applyAlignment="1">
      <alignment horizontal="center" vertical="center"/>
    </xf>
    <xf numFmtId="41" fontId="10" fillId="2" borderId="17" xfId="3" applyNumberFormat="1" applyFont="1" applyFill="1" applyBorder="1" applyAlignment="1">
      <alignment horizontal="center" vertical="center" wrapText="1"/>
    </xf>
    <xf numFmtId="41" fontId="10" fillId="2" borderId="9" xfId="3" applyNumberFormat="1" applyFont="1" applyFill="1" applyBorder="1" applyAlignment="1">
      <alignment horizontal="center" vertical="center" wrapText="1"/>
    </xf>
    <xf numFmtId="41" fontId="10" fillId="2" borderId="10" xfId="3" applyNumberFormat="1" applyFont="1" applyFill="1" applyBorder="1" applyAlignment="1">
      <alignment horizontal="center" vertical="center" wrapText="1"/>
    </xf>
    <xf numFmtId="41" fontId="10" fillId="2" borderId="9" xfId="3" applyNumberFormat="1" applyFont="1" applyFill="1" applyBorder="1" applyAlignment="1">
      <alignment horizontal="center" vertical="center"/>
    </xf>
    <xf numFmtId="41" fontId="10" fillId="2" borderId="10" xfId="3" applyNumberFormat="1" applyFont="1" applyFill="1" applyBorder="1" applyAlignment="1">
      <alignment horizontal="center" vertical="center"/>
    </xf>
    <xf numFmtId="41" fontId="10" fillId="0" borderId="9" xfId="3" applyNumberFormat="1" applyFont="1" applyBorder="1" applyAlignment="1">
      <alignment horizontal="center" vertical="center" wrapText="1"/>
    </xf>
    <xf numFmtId="0" fontId="0" fillId="0" borderId="5" xfId="0" applyFont="1" applyFill="1" applyBorder="1" applyAlignment="1">
      <alignment horizontal="left" vertical="center"/>
    </xf>
    <xf numFmtId="0" fontId="13" fillId="0" borderId="5" xfId="0" applyFont="1" applyFill="1" applyBorder="1" applyAlignment="1">
      <alignment horizontal="left" vertical="center"/>
    </xf>
    <xf numFmtId="0" fontId="23" fillId="0" borderId="5" xfId="0" applyFont="1" applyFill="1" applyBorder="1" applyAlignment="1">
      <alignment horizontal="right"/>
    </xf>
    <xf numFmtId="0" fontId="10" fillId="3" borderId="15"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13" xfId="0" applyFont="1" applyFill="1" applyBorder="1" applyAlignment="1">
      <alignment horizontal="center" vertical="center"/>
    </xf>
  </cellXfs>
  <cellStyles count="18">
    <cellStyle name="パーセント" xfId="17" builtinId="5"/>
    <cellStyle name="桁区切り" xfId="1" builtinId="6"/>
    <cellStyle name="桁区切り 2" xfId="5" xr:uid="{00000000-0005-0000-0000-000002000000}"/>
    <cellStyle name="桁区切り 2 2" xfId="16" xr:uid="{00000000-0005-0000-0000-000003000000}"/>
    <cellStyle name="桁区切り 2 3" xfId="8" xr:uid="{00000000-0005-0000-0000-000004000000}"/>
    <cellStyle name="桁区切り 3" xfId="14" xr:uid="{00000000-0005-0000-0000-000005000000}"/>
    <cellStyle name="標準" xfId="0" builtinId="0"/>
    <cellStyle name="標準 2" xfId="2" xr:uid="{00000000-0005-0000-0000-000007000000}"/>
    <cellStyle name="標準 2 2" xfId="9" xr:uid="{00000000-0005-0000-0000-000008000000}"/>
    <cellStyle name="標準 2 3" xfId="10" xr:uid="{00000000-0005-0000-0000-000009000000}"/>
    <cellStyle name="標準 2 4" xfId="15" xr:uid="{00000000-0005-0000-0000-00000A000000}"/>
    <cellStyle name="標準 2 5" xfId="7" xr:uid="{00000000-0005-0000-0000-00000B000000}"/>
    <cellStyle name="標準 3" xfId="12" xr:uid="{00000000-0005-0000-0000-00000C000000}"/>
    <cellStyle name="標準 4" xfId="11" xr:uid="{00000000-0005-0000-0000-00000D000000}"/>
    <cellStyle name="標準 5" xfId="13" xr:uid="{00000000-0005-0000-0000-00000E000000}"/>
    <cellStyle name="標準 6" xfId="6" xr:uid="{00000000-0005-0000-0000-00000F000000}"/>
    <cellStyle name="標準_附属明細表PL・NW・WS　20060423修正版" xfId="3" xr:uid="{00000000-0005-0000-0000-000010000000}"/>
    <cellStyle name="標準１" xfId="4" xr:uid="{00000000-0005-0000-0000-000011000000}"/>
  </cellStyles>
  <dxfs count="0"/>
  <tableStyles count="0" defaultTableStyle="TableStyleMedium2" defaultPivotStyle="PivotStyleLight16"/>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lumMod val="40000"/>
            <a:lumOff val="60000"/>
          </a:schemeClr>
        </a:solidFill>
      </a:spPr>
      <a:bodyPr vertOverflow="clip" horzOverflow="clip" rtlCol="0" anchor="t"/>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B1:C15"/>
  <sheetViews>
    <sheetView zoomScale="90" zoomScaleNormal="90" workbookViewId="0">
      <selection activeCell="C9" sqref="C9"/>
    </sheetView>
  </sheetViews>
  <sheetFormatPr defaultRowHeight="13" x14ac:dyDescent="0.2"/>
  <cols>
    <col min="1" max="1" width="1.453125" customWidth="1"/>
    <col min="2" max="2" width="23.26953125" style="71" bestFit="1" customWidth="1"/>
    <col min="3" max="3" width="157.6328125" bestFit="1" customWidth="1"/>
  </cols>
  <sheetData>
    <row r="1" spans="2:3" ht="9" customHeight="1" x14ac:dyDescent="0.2"/>
    <row r="2" spans="2:3" x14ac:dyDescent="0.2">
      <c r="B2" s="75" t="s">
        <v>155</v>
      </c>
      <c r="C2" s="75" t="s">
        <v>156</v>
      </c>
    </row>
    <row r="3" spans="2:3" ht="51.75" customHeight="1" x14ac:dyDescent="0.2">
      <c r="B3" s="76" t="s">
        <v>157</v>
      </c>
      <c r="C3" s="74" t="s">
        <v>177</v>
      </c>
    </row>
    <row r="4" spans="2:3" x14ac:dyDescent="0.2">
      <c r="B4" s="76" t="s">
        <v>158</v>
      </c>
      <c r="C4" s="72" t="s">
        <v>143</v>
      </c>
    </row>
    <row r="5" spans="2:3" ht="35.25" customHeight="1" x14ac:dyDescent="0.2">
      <c r="B5" s="76" t="s">
        <v>181</v>
      </c>
      <c r="C5" s="74" t="s">
        <v>160</v>
      </c>
    </row>
    <row r="6" spans="2:3" ht="24.75" customHeight="1" x14ac:dyDescent="0.2">
      <c r="B6" s="76" t="s">
        <v>159</v>
      </c>
      <c r="C6" s="74" t="s">
        <v>178</v>
      </c>
    </row>
    <row r="7" spans="2:3" ht="21.75" customHeight="1" x14ac:dyDescent="0.2">
      <c r="B7" s="76" t="s">
        <v>161</v>
      </c>
      <c r="C7" s="73" t="s">
        <v>162</v>
      </c>
    </row>
    <row r="8" spans="2:3" x14ac:dyDescent="0.2">
      <c r="B8" s="76" t="s">
        <v>163</v>
      </c>
      <c r="C8" s="72" t="s">
        <v>143</v>
      </c>
    </row>
    <row r="9" spans="2:3" ht="33" customHeight="1" x14ac:dyDescent="0.2">
      <c r="B9" s="76" t="s">
        <v>164</v>
      </c>
      <c r="C9" s="74" t="s">
        <v>165</v>
      </c>
    </row>
    <row r="10" spans="2:3" ht="15" customHeight="1" x14ac:dyDescent="0.2">
      <c r="B10" s="76" t="s">
        <v>166</v>
      </c>
      <c r="C10" s="73" t="s">
        <v>167</v>
      </c>
    </row>
    <row r="11" spans="2:3" ht="30" customHeight="1" x14ac:dyDescent="0.2">
      <c r="B11" s="76" t="s">
        <v>168</v>
      </c>
      <c r="C11" s="74" t="s">
        <v>169</v>
      </c>
    </row>
    <row r="12" spans="2:3" ht="42.75" customHeight="1" x14ac:dyDescent="0.2">
      <c r="B12" s="76" t="s">
        <v>170</v>
      </c>
      <c r="C12" s="74" t="s">
        <v>182</v>
      </c>
    </row>
    <row r="13" spans="2:3" ht="18.75" customHeight="1" x14ac:dyDescent="0.2">
      <c r="B13" s="76" t="s">
        <v>171</v>
      </c>
      <c r="C13" s="73" t="s">
        <v>174</v>
      </c>
    </row>
    <row r="14" spans="2:3" ht="195" x14ac:dyDescent="0.2">
      <c r="B14" s="76" t="s">
        <v>175</v>
      </c>
      <c r="C14" s="74" t="s">
        <v>183</v>
      </c>
    </row>
    <row r="15" spans="2:3" ht="48" customHeight="1" x14ac:dyDescent="0.2">
      <c r="B15" s="76" t="s">
        <v>176</v>
      </c>
      <c r="C15" s="74" t="s">
        <v>179</v>
      </c>
    </row>
  </sheetData>
  <phoneticPr fontId="6"/>
  <pageMargins left="0.25" right="0.25" top="0.75" bottom="0.75" header="0.3" footer="0.3"/>
  <pageSetup paperSize="9" scale="7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tabColor rgb="FFFF0000"/>
  </sheetPr>
  <dimension ref="A1:K53"/>
  <sheetViews>
    <sheetView view="pageBreakPreview" zoomScaleNormal="100" zoomScaleSheetLayoutView="100" workbookViewId="0">
      <selection activeCell="E3" sqref="E3"/>
    </sheetView>
  </sheetViews>
  <sheetFormatPr defaultColWidth="9" defaultRowHeight="13" x14ac:dyDescent="0.2"/>
  <cols>
    <col min="1" max="1" width="18.26953125" style="5" customWidth="1"/>
    <col min="2" max="2" width="13.08984375" style="5" customWidth="1"/>
    <col min="3" max="3" width="13.36328125" style="5" customWidth="1"/>
    <col min="4" max="4" width="20.36328125" style="5" customWidth="1"/>
    <col min="5" max="5" width="11.08984375" style="5" customWidth="1"/>
    <col min="6" max="6" width="9" style="5"/>
    <col min="7" max="7" width="21.36328125" style="5" bestFit="1" customWidth="1"/>
    <col min="8" max="8" width="11.6328125" style="5" bestFit="1" customWidth="1"/>
    <col min="9" max="9" width="18.08984375" style="5" bestFit="1" customWidth="1"/>
    <col min="10" max="11" width="11.6328125" style="5" bestFit="1" customWidth="1"/>
    <col min="12" max="16384" width="9" style="5"/>
  </cols>
  <sheetData>
    <row r="1" spans="1:5" ht="20.25" customHeight="1" x14ac:dyDescent="0.2">
      <c r="A1" s="268" t="s">
        <v>113</v>
      </c>
      <c r="B1" s="269"/>
      <c r="C1" s="269"/>
      <c r="D1" s="269"/>
      <c r="E1" s="269"/>
    </row>
    <row r="2" spans="1:5" ht="20.25" customHeight="1" x14ac:dyDescent="0.2">
      <c r="A2" s="79" t="s">
        <v>114</v>
      </c>
      <c r="B2" s="21"/>
      <c r="C2" s="21"/>
      <c r="D2" s="21"/>
      <c r="E2" s="110" t="s">
        <v>142</v>
      </c>
    </row>
    <row r="3" spans="1:5" ht="19.5" customHeight="1" x14ac:dyDescent="0.2">
      <c r="A3" s="111" t="s">
        <v>115</v>
      </c>
      <c r="B3" s="111" t="s">
        <v>97</v>
      </c>
      <c r="C3" s="112" t="s">
        <v>116</v>
      </c>
      <c r="D3" s="112"/>
      <c r="E3" s="113" t="s">
        <v>0</v>
      </c>
    </row>
    <row r="4" spans="1:5" ht="12.75" customHeight="1" x14ac:dyDescent="0.2">
      <c r="A4" s="270" t="s">
        <v>117</v>
      </c>
      <c r="B4" s="260" t="s">
        <v>6</v>
      </c>
      <c r="C4" s="114" t="s">
        <v>247</v>
      </c>
      <c r="D4" s="115"/>
      <c r="E4" s="116">
        <f>1280088799+27245207</f>
        <v>1307334006</v>
      </c>
    </row>
    <row r="5" spans="1:5" ht="12.75" customHeight="1" x14ac:dyDescent="0.2">
      <c r="A5" s="258"/>
      <c r="B5" s="273"/>
      <c r="C5" s="114" t="s">
        <v>248</v>
      </c>
      <c r="D5" s="115"/>
      <c r="E5" s="116">
        <v>71025000</v>
      </c>
    </row>
    <row r="6" spans="1:5" ht="12.75" customHeight="1" x14ac:dyDescent="0.2">
      <c r="A6" s="258"/>
      <c r="B6" s="273"/>
      <c r="C6" s="114" t="s">
        <v>249</v>
      </c>
      <c r="D6" s="115"/>
      <c r="E6" s="116">
        <v>1265000</v>
      </c>
    </row>
    <row r="7" spans="1:5" ht="12.75" customHeight="1" x14ac:dyDescent="0.2">
      <c r="A7" s="258"/>
      <c r="B7" s="273"/>
      <c r="C7" s="114" t="s">
        <v>250</v>
      </c>
      <c r="D7" s="115"/>
      <c r="E7" s="116">
        <v>4111000</v>
      </c>
    </row>
    <row r="8" spans="1:5" ht="12.75" customHeight="1" x14ac:dyDescent="0.2">
      <c r="A8" s="258"/>
      <c r="B8" s="273"/>
      <c r="C8" s="114" t="s">
        <v>251</v>
      </c>
      <c r="D8" s="115"/>
      <c r="E8" s="116">
        <v>4510000</v>
      </c>
    </row>
    <row r="9" spans="1:5" ht="12.75" customHeight="1" x14ac:dyDescent="0.2">
      <c r="A9" s="258"/>
      <c r="B9" s="273"/>
      <c r="C9" s="114" t="s">
        <v>288</v>
      </c>
      <c r="D9" s="115"/>
      <c r="E9" s="116">
        <v>3264000</v>
      </c>
    </row>
    <row r="10" spans="1:5" ht="12.75" customHeight="1" x14ac:dyDescent="0.2">
      <c r="A10" s="258"/>
      <c r="B10" s="273"/>
      <c r="C10" s="114" t="s">
        <v>252</v>
      </c>
      <c r="D10" s="115"/>
      <c r="E10" s="116">
        <v>219668000</v>
      </c>
    </row>
    <row r="11" spans="1:5" ht="12.75" customHeight="1" x14ac:dyDescent="0.2">
      <c r="A11" s="258"/>
      <c r="B11" s="273"/>
      <c r="C11" s="114" t="s">
        <v>253</v>
      </c>
      <c r="D11" s="115"/>
      <c r="E11" s="116">
        <v>23546859</v>
      </c>
    </row>
    <row r="12" spans="1:5" ht="12.75" customHeight="1" x14ac:dyDescent="0.2">
      <c r="A12" s="258"/>
      <c r="B12" s="273"/>
      <c r="C12" s="114" t="s">
        <v>287</v>
      </c>
      <c r="D12" s="115"/>
      <c r="E12" s="116">
        <v>4976000</v>
      </c>
    </row>
    <row r="13" spans="1:5" ht="12.75" customHeight="1" x14ac:dyDescent="0.2">
      <c r="A13" s="258"/>
      <c r="B13" s="273"/>
      <c r="C13" s="114" t="s">
        <v>254</v>
      </c>
      <c r="D13" s="115"/>
      <c r="E13" s="116">
        <v>1299000</v>
      </c>
    </row>
    <row r="14" spans="1:5" ht="12.75" customHeight="1" x14ac:dyDescent="0.2">
      <c r="A14" s="258"/>
      <c r="B14" s="273"/>
      <c r="C14" s="114" t="s">
        <v>255</v>
      </c>
      <c r="D14" s="115"/>
      <c r="E14" s="116">
        <v>9704000</v>
      </c>
    </row>
    <row r="15" spans="1:5" ht="12.75" customHeight="1" x14ac:dyDescent="0.2">
      <c r="A15" s="258"/>
      <c r="B15" s="273"/>
      <c r="C15" s="114" t="s">
        <v>256</v>
      </c>
      <c r="D15" s="115"/>
      <c r="E15" s="116">
        <v>3485908000</v>
      </c>
    </row>
    <row r="16" spans="1:5" ht="12.75" customHeight="1" x14ac:dyDescent="0.2">
      <c r="A16" s="258"/>
      <c r="B16" s="273"/>
      <c r="C16" s="114" t="s">
        <v>257</v>
      </c>
      <c r="D16" s="115"/>
      <c r="E16" s="116">
        <v>1120000</v>
      </c>
    </row>
    <row r="17" spans="1:11" ht="12.75" customHeight="1" x14ac:dyDescent="0.2">
      <c r="A17" s="258"/>
      <c r="B17" s="273"/>
      <c r="C17" s="114" t="s">
        <v>258</v>
      </c>
      <c r="D17" s="115"/>
      <c r="E17" s="116">
        <v>76016823</v>
      </c>
    </row>
    <row r="18" spans="1:11" ht="12.75" customHeight="1" x14ac:dyDescent="0.2">
      <c r="A18" s="258"/>
      <c r="B18" s="273"/>
      <c r="C18" s="114" t="s">
        <v>282</v>
      </c>
      <c r="D18" s="115"/>
      <c r="E18" s="116">
        <v>50325839</v>
      </c>
    </row>
    <row r="19" spans="1:11" ht="12.75" customHeight="1" x14ac:dyDescent="0.2">
      <c r="A19" s="258"/>
      <c r="B19" s="273"/>
      <c r="C19" s="114" t="s">
        <v>259</v>
      </c>
      <c r="D19" s="115"/>
      <c r="E19" s="116">
        <v>2008223</v>
      </c>
    </row>
    <row r="20" spans="1:11" ht="12.75" customHeight="1" x14ac:dyDescent="0.2">
      <c r="A20" s="258"/>
      <c r="B20" s="261"/>
      <c r="C20" s="262" t="s">
        <v>118</v>
      </c>
      <c r="D20" s="263"/>
      <c r="E20" s="116">
        <f>SUM(E4:E19)</f>
        <v>5266081750</v>
      </c>
    </row>
    <row r="21" spans="1:11" ht="12.75" customHeight="1" x14ac:dyDescent="0.2">
      <c r="A21" s="258"/>
      <c r="B21" s="271" t="s">
        <v>7</v>
      </c>
      <c r="C21" s="274" t="s">
        <v>119</v>
      </c>
      <c r="D21" s="115" t="s">
        <v>120</v>
      </c>
      <c r="E21" s="116">
        <v>152039932</v>
      </c>
    </row>
    <row r="22" spans="1:11" ht="12.75" customHeight="1" x14ac:dyDescent="0.2">
      <c r="A22" s="258"/>
      <c r="B22" s="272"/>
      <c r="C22" s="275"/>
      <c r="D22" s="115" t="s">
        <v>121</v>
      </c>
      <c r="E22" s="116">
        <v>0</v>
      </c>
      <c r="K22" s="209"/>
    </row>
    <row r="23" spans="1:11" ht="12.75" customHeight="1" x14ac:dyDescent="0.2">
      <c r="A23" s="258"/>
      <c r="B23" s="273"/>
      <c r="C23" s="276"/>
      <c r="D23" s="117" t="s">
        <v>111</v>
      </c>
      <c r="E23" s="116">
        <f>SUM(E21:E22)</f>
        <v>152039932</v>
      </c>
    </row>
    <row r="24" spans="1:11" ht="12.75" customHeight="1" x14ac:dyDescent="0.2">
      <c r="A24" s="258"/>
      <c r="B24" s="273"/>
      <c r="C24" s="274" t="s">
        <v>122</v>
      </c>
      <c r="D24" s="115" t="s">
        <v>120</v>
      </c>
      <c r="E24" s="116">
        <f>1901035548+7488142</f>
        <v>1908523690</v>
      </c>
      <c r="K24" s="209"/>
    </row>
    <row r="25" spans="1:11" ht="12.75" customHeight="1" x14ac:dyDescent="0.2">
      <c r="A25" s="258"/>
      <c r="B25" s="273"/>
      <c r="C25" s="277"/>
      <c r="D25" s="115" t="s">
        <v>121</v>
      </c>
      <c r="E25" s="116">
        <f>507551484+2222000</f>
        <v>509773484</v>
      </c>
    </row>
    <row r="26" spans="1:11" ht="12.75" customHeight="1" x14ac:dyDescent="0.2">
      <c r="A26" s="258"/>
      <c r="B26" s="273"/>
      <c r="C26" s="278"/>
      <c r="D26" s="117" t="s">
        <v>111</v>
      </c>
      <c r="E26" s="116">
        <f>SUM(E24:E25)</f>
        <v>2418297174</v>
      </c>
    </row>
    <row r="27" spans="1:11" ht="12.75" customHeight="1" x14ac:dyDescent="0.2">
      <c r="A27" s="258"/>
      <c r="B27" s="261"/>
      <c r="C27" s="262" t="s">
        <v>118</v>
      </c>
      <c r="D27" s="263"/>
      <c r="E27" s="116">
        <f>E23+E26</f>
        <v>2570337106</v>
      </c>
    </row>
    <row r="28" spans="1:11" ht="12.75" customHeight="1" x14ac:dyDescent="0.2">
      <c r="A28" s="259"/>
      <c r="B28" s="264" t="s">
        <v>5</v>
      </c>
      <c r="C28" s="265"/>
      <c r="D28" s="266"/>
      <c r="E28" s="116">
        <f>E20+E27</f>
        <v>7836418856</v>
      </c>
    </row>
    <row r="29" spans="1:11" ht="12.75" customHeight="1" x14ac:dyDescent="0.2">
      <c r="A29" s="279" t="s">
        <v>262</v>
      </c>
      <c r="B29" s="271" t="s">
        <v>7</v>
      </c>
      <c r="C29" s="274" t="s">
        <v>119</v>
      </c>
      <c r="D29" s="115" t="s">
        <v>120</v>
      </c>
      <c r="E29" s="116">
        <v>0</v>
      </c>
    </row>
    <row r="30" spans="1:11" ht="12.75" customHeight="1" x14ac:dyDescent="0.2">
      <c r="A30" s="258"/>
      <c r="B30" s="272"/>
      <c r="C30" s="275"/>
      <c r="D30" s="115" t="s">
        <v>121</v>
      </c>
      <c r="E30" s="116">
        <v>0</v>
      </c>
    </row>
    <row r="31" spans="1:11" ht="12.75" customHeight="1" x14ac:dyDescent="0.2">
      <c r="A31" s="258"/>
      <c r="B31" s="273"/>
      <c r="C31" s="276"/>
      <c r="D31" s="188" t="s">
        <v>111</v>
      </c>
      <c r="E31" s="116">
        <f>SUM(E29:E30)</f>
        <v>0</v>
      </c>
    </row>
    <row r="32" spans="1:11" ht="12.75" customHeight="1" x14ac:dyDescent="0.2">
      <c r="A32" s="258"/>
      <c r="B32" s="273"/>
      <c r="C32" s="274" t="s">
        <v>122</v>
      </c>
      <c r="D32" s="115" t="s">
        <v>120</v>
      </c>
      <c r="E32" s="116">
        <v>0</v>
      </c>
    </row>
    <row r="33" spans="1:5" ht="12.75" customHeight="1" x14ac:dyDescent="0.2">
      <c r="A33" s="258"/>
      <c r="B33" s="273"/>
      <c r="C33" s="275"/>
      <c r="D33" s="115" t="s">
        <v>121</v>
      </c>
      <c r="E33" s="116">
        <v>49000</v>
      </c>
    </row>
    <row r="34" spans="1:5" ht="12.75" customHeight="1" x14ac:dyDescent="0.2">
      <c r="A34" s="258"/>
      <c r="B34" s="273"/>
      <c r="C34" s="276"/>
      <c r="D34" s="188" t="s">
        <v>111</v>
      </c>
      <c r="E34" s="116">
        <f>SUM(E32:E33)</f>
        <v>49000</v>
      </c>
    </row>
    <row r="35" spans="1:5" ht="12.75" customHeight="1" x14ac:dyDescent="0.2">
      <c r="A35" s="258"/>
      <c r="B35" s="261"/>
      <c r="C35" s="262" t="s">
        <v>118</v>
      </c>
      <c r="D35" s="263"/>
      <c r="E35" s="116">
        <f>E34+E31</f>
        <v>49000</v>
      </c>
    </row>
    <row r="36" spans="1:5" ht="12.75" customHeight="1" x14ac:dyDescent="0.2">
      <c r="A36" s="259"/>
      <c r="B36" s="264" t="s">
        <v>5</v>
      </c>
      <c r="C36" s="265"/>
      <c r="D36" s="266"/>
      <c r="E36" s="116">
        <f>E35</f>
        <v>49000</v>
      </c>
    </row>
    <row r="37" spans="1:5" ht="12.75" customHeight="1" x14ac:dyDescent="0.2">
      <c r="A37" s="270" t="s">
        <v>260</v>
      </c>
      <c r="B37" s="260" t="s">
        <v>6</v>
      </c>
      <c r="C37" s="114" t="s">
        <v>261</v>
      </c>
      <c r="D37" s="115"/>
      <c r="E37" s="116">
        <v>114185221</v>
      </c>
    </row>
    <row r="38" spans="1:5" ht="12.75" customHeight="1" x14ac:dyDescent="0.2">
      <c r="A38" s="258"/>
      <c r="B38" s="261"/>
      <c r="C38" s="262" t="s">
        <v>118</v>
      </c>
      <c r="D38" s="263"/>
      <c r="E38" s="116">
        <f>SUM(E37:E37)</f>
        <v>114185221</v>
      </c>
    </row>
    <row r="39" spans="1:5" ht="12.75" customHeight="1" x14ac:dyDescent="0.2">
      <c r="A39" s="258"/>
      <c r="B39" s="271" t="s">
        <v>7</v>
      </c>
      <c r="C39" s="274" t="s">
        <v>119</v>
      </c>
      <c r="D39" s="115" t="s">
        <v>120</v>
      </c>
      <c r="E39" s="116">
        <v>0</v>
      </c>
    </row>
    <row r="40" spans="1:5" ht="12.75" customHeight="1" x14ac:dyDescent="0.2">
      <c r="A40" s="258"/>
      <c r="B40" s="272"/>
      <c r="C40" s="275"/>
      <c r="D40" s="115" t="s">
        <v>121</v>
      </c>
      <c r="E40" s="116">
        <v>0</v>
      </c>
    </row>
    <row r="41" spans="1:5" ht="12.75" customHeight="1" x14ac:dyDescent="0.2">
      <c r="A41" s="258"/>
      <c r="B41" s="273"/>
      <c r="C41" s="276"/>
      <c r="D41" s="117" t="s">
        <v>111</v>
      </c>
      <c r="E41" s="116">
        <f>SUM(E39:E40)</f>
        <v>0</v>
      </c>
    </row>
    <row r="42" spans="1:5" ht="12.75" customHeight="1" x14ac:dyDescent="0.2">
      <c r="A42" s="258"/>
      <c r="B42" s="273"/>
      <c r="C42" s="274" t="s">
        <v>122</v>
      </c>
      <c r="D42" s="115" t="s">
        <v>120</v>
      </c>
      <c r="E42" s="116">
        <v>0</v>
      </c>
    </row>
    <row r="43" spans="1:5" ht="12.75" customHeight="1" x14ac:dyDescent="0.2">
      <c r="A43" s="258"/>
      <c r="B43" s="273"/>
      <c r="C43" s="275"/>
      <c r="D43" s="115" t="s">
        <v>121</v>
      </c>
      <c r="E43" s="116">
        <v>9908000</v>
      </c>
    </row>
    <row r="44" spans="1:5" ht="12.75" customHeight="1" x14ac:dyDescent="0.2">
      <c r="A44" s="258"/>
      <c r="B44" s="273"/>
      <c r="C44" s="276"/>
      <c r="D44" s="117" t="s">
        <v>111</v>
      </c>
      <c r="E44" s="116">
        <f>SUM(E42:E43)</f>
        <v>9908000</v>
      </c>
    </row>
    <row r="45" spans="1:5" ht="12.75" customHeight="1" x14ac:dyDescent="0.2">
      <c r="A45" s="258"/>
      <c r="B45" s="261"/>
      <c r="C45" s="262" t="s">
        <v>118</v>
      </c>
      <c r="D45" s="263"/>
      <c r="E45" s="116">
        <f>E44+E41</f>
        <v>9908000</v>
      </c>
    </row>
    <row r="46" spans="1:5" ht="12.75" customHeight="1" x14ac:dyDescent="0.2">
      <c r="A46" s="259"/>
      <c r="B46" s="264" t="s">
        <v>5</v>
      </c>
      <c r="C46" s="265"/>
      <c r="D46" s="266"/>
      <c r="E46" s="116">
        <f>E45+E38</f>
        <v>124093221</v>
      </c>
    </row>
    <row r="47" spans="1:5" ht="12.75" customHeight="1" x14ac:dyDescent="0.2">
      <c r="A47" s="257" t="s">
        <v>289</v>
      </c>
      <c r="B47" s="260" t="s">
        <v>6</v>
      </c>
      <c r="C47" s="114" t="s">
        <v>261</v>
      </c>
      <c r="D47" s="115"/>
      <c r="E47" s="116">
        <v>1355915</v>
      </c>
    </row>
    <row r="48" spans="1:5" ht="12.75" customHeight="1" x14ac:dyDescent="0.2">
      <c r="A48" s="258"/>
      <c r="B48" s="261"/>
      <c r="C48" s="262" t="s">
        <v>118</v>
      </c>
      <c r="D48" s="263"/>
      <c r="E48" s="116">
        <f>SUM(E47:E47)</f>
        <v>1355915</v>
      </c>
    </row>
    <row r="49" spans="1:5" ht="12.75" customHeight="1" x14ac:dyDescent="0.2">
      <c r="A49" s="259"/>
      <c r="B49" s="264" t="s">
        <v>5</v>
      </c>
      <c r="C49" s="265"/>
      <c r="D49" s="266"/>
      <c r="E49" s="116">
        <f>E48</f>
        <v>1355915</v>
      </c>
    </row>
    <row r="50" spans="1:5" ht="12.75" customHeight="1" x14ac:dyDescent="0.2">
      <c r="A50" s="267" t="s">
        <v>153</v>
      </c>
      <c r="B50" s="267"/>
      <c r="C50" s="267"/>
      <c r="D50" s="117" t="s">
        <v>172</v>
      </c>
      <c r="E50" s="210">
        <v>117549359</v>
      </c>
    </row>
    <row r="51" spans="1:5" ht="12.75" customHeight="1" x14ac:dyDescent="0.2">
      <c r="A51" s="267"/>
      <c r="B51" s="267"/>
      <c r="C51" s="267"/>
      <c r="D51" s="117" t="s">
        <v>173</v>
      </c>
      <c r="E51" s="116">
        <v>0</v>
      </c>
    </row>
    <row r="52" spans="1:5" ht="12.75" customHeight="1" x14ac:dyDescent="0.2">
      <c r="A52" s="267" t="s">
        <v>154</v>
      </c>
      <c r="B52" s="267"/>
      <c r="C52" s="267"/>
      <c r="D52" s="117" t="s">
        <v>172</v>
      </c>
      <c r="E52" s="116">
        <f>E20+E38-E50+E49</f>
        <v>5264073527</v>
      </c>
    </row>
    <row r="53" spans="1:5" ht="12.75" customHeight="1" x14ac:dyDescent="0.2">
      <c r="A53" s="267"/>
      <c r="B53" s="267"/>
      <c r="C53" s="267"/>
      <c r="D53" s="117" t="s">
        <v>173</v>
      </c>
      <c r="E53" s="116">
        <f>E27+E45+E35-E51</f>
        <v>2580294106</v>
      </c>
    </row>
  </sheetData>
  <mergeCells count="29">
    <mergeCell ref="A4:A28"/>
    <mergeCell ref="B4:B20"/>
    <mergeCell ref="B29:B35"/>
    <mergeCell ref="C29:C31"/>
    <mergeCell ref="C32:C34"/>
    <mergeCell ref="C35:D35"/>
    <mergeCell ref="A29:A36"/>
    <mergeCell ref="B36:D36"/>
    <mergeCell ref="A52:C53"/>
    <mergeCell ref="A1:E1"/>
    <mergeCell ref="A37:A46"/>
    <mergeCell ref="B37:B38"/>
    <mergeCell ref="C38:D38"/>
    <mergeCell ref="B39:B45"/>
    <mergeCell ref="C39:C41"/>
    <mergeCell ref="C42:C44"/>
    <mergeCell ref="C45:D45"/>
    <mergeCell ref="B46:D46"/>
    <mergeCell ref="C20:D20"/>
    <mergeCell ref="B21:B27"/>
    <mergeCell ref="C21:C23"/>
    <mergeCell ref="C24:C26"/>
    <mergeCell ref="C27:D27"/>
    <mergeCell ref="B28:D28"/>
    <mergeCell ref="A47:A49"/>
    <mergeCell ref="B47:B48"/>
    <mergeCell ref="C48:D48"/>
    <mergeCell ref="B49:D49"/>
    <mergeCell ref="A50:C51"/>
  </mergeCells>
  <phoneticPr fontId="6"/>
  <printOptions horizontalCentered="1"/>
  <pageMargins left="0.19685039370078741" right="1.9685039370078741" top="0.31496062992125984" bottom="0.19685039370078741" header="0.31496062992125984" footer="0.31496062992125984"/>
  <pageSetup paperSize="9" scale="8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tabColor rgb="FFFF0000"/>
  </sheetPr>
  <dimension ref="A1:I20"/>
  <sheetViews>
    <sheetView view="pageBreakPreview" zoomScaleNormal="100" zoomScaleSheetLayoutView="100" workbookViewId="0">
      <selection activeCell="A4" sqref="A4"/>
    </sheetView>
  </sheetViews>
  <sheetFormatPr defaultColWidth="9" defaultRowHeight="11" x14ac:dyDescent="0.2"/>
  <cols>
    <col min="1" max="1" width="23.6328125" style="127" customWidth="1"/>
    <col min="2" max="6" width="15.6328125" style="127" customWidth="1"/>
    <col min="7" max="7" width="9" style="126"/>
    <col min="8" max="8" width="19.26953125" style="126" bestFit="1" customWidth="1"/>
    <col min="9" max="9" width="12.90625" style="126" bestFit="1" customWidth="1"/>
    <col min="10" max="16384" width="9" style="126"/>
  </cols>
  <sheetData>
    <row r="1" spans="1:9" s="127" customFormat="1" ht="23.25" customHeight="1" x14ac:dyDescent="0.2">
      <c r="A1" s="280" t="s">
        <v>123</v>
      </c>
      <c r="B1" s="281"/>
      <c r="C1" s="281"/>
      <c r="D1" s="282" t="s">
        <v>142</v>
      </c>
      <c r="E1" s="282"/>
      <c r="F1" s="282"/>
    </row>
    <row r="2" spans="1:9" s="127" customFormat="1" ht="23.25" customHeight="1" x14ac:dyDescent="0.2">
      <c r="A2" s="283" t="s">
        <v>13</v>
      </c>
      <c r="B2" s="284" t="s">
        <v>108</v>
      </c>
      <c r="C2" s="286" t="s">
        <v>124</v>
      </c>
      <c r="D2" s="287"/>
      <c r="E2" s="287"/>
      <c r="F2" s="288"/>
    </row>
    <row r="3" spans="1:9" s="128" customFormat="1" ht="23.25" customHeight="1" x14ac:dyDescent="0.2">
      <c r="A3" s="283"/>
      <c r="B3" s="285"/>
      <c r="C3" s="118" t="s">
        <v>125</v>
      </c>
      <c r="D3" s="118" t="s">
        <v>126</v>
      </c>
      <c r="E3" s="118" t="s">
        <v>127</v>
      </c>
      <c r="F3" s="118" t="s">
        <v>128</v>
      </c>
    </row>
    <row r="4" spans="1:9" s="127" customFormat="1" ht="23.25" customHeight="1" x14ac:dyDescent="0.2">
      <c r="A4" s="129" t="s">
        <v>129</v>
      </c>
      <c r="B4" s="119">
        <v>8528137713</v>
      </c>
      <c r="C4" s="120">
        <v>2428254174</v>
      </c>
      <c r="D4" s="121">
        <v>306359160</v>
      </c>
      <c r="E4" s="121">
        <f>B4-C4-D4-F4</f>
        <v>3913899557</v>
      </c>
      <c r="F4" s="121">
        <f>I20</f>
        <v>1879624822</v>
      </c>
      <c r="H4" s="130"/>
    </row>
    <row r="5" spans="1:9" s="127" customFormat="1" ht="23.25" customHeight="1" x14ac:dyDescent="0.2">
      <c r="A5" s="129" t="s">
        <v>130</v>
      </c>
      <c r="B5" s="92">
        <v>659243043</v>
      </c>
      <c r="C5" s="122">
        <v>152039932</v>
      </c>
      <c r="D5" s="123">
        <v>363425840</v>
      </c>
      <c r="E5" s="121">
        <f>B5-C5-D5-F5</f>
        <v>143777271</v>
      </c>
      <c r="F5" s="123">
        <v>0</v>
      </c>
    </row>
    <row r="6" spans="1:9" s="127" customFormat="1" ht="23.25" customHeight="1" x14ac:dyDescent="0.2">
      <c r="A6" s="129" t="s">
        <v>131</v>
      </c>
      <c r="B6" s="92">
        <v>37274077</v>
      </c>
      <c r="C6" s="122">
        <v>0</v>
      </c>
      <c r="D6" s="123">
        <v>0</v>
      </c>
      <c r="E6" s="121">
        <f>B6-C6-D6-F6</f>
        <v>37082837</v>
      </c>
      <c r="F6" s="123">
        <v>191240</v>
      </c>
    </row>
    <row r="7" spans="1:9" s="127" customFormat="1" ht="23.25" customHeight="1" x14ac:dyDescent="0.2">
      <c r="A7" s="129" t="s">
        <v>103</v>
      </c>
      <c r="B7" s="92">
        <v>0</v>
      </c>
      <c r="C7" s="122">
        <v>0</v>
      </c>
      <c r="D7" s="123">
        <v>0</v>
      </c>
      <c r="E7" s="121">
        <f>B7-C7-D7-F7</f>
        <v>0</v>
      </c>
      <c r="F7" s="123">
        <v>0</v>
      </c>
    </row>
    <row r="8" spans="1:9" s="127" customFormat="1" ht="23.25" customHeight="1" x14ac:dyDescent="0.2">
      <c r="A8" s="131" t="s">
        <v>38</v>
      </c>
      <c r="B8" s="124">
        <f>SUM(B4:B7)</f>
        <v>9224654833</v>
      </c>
      <c r="C8" s="125">
        <f>SUM(C4:C7)</f>
        <v>2580294106</v>
      </c>
      <c r="D8" s="125">
        <f>SUM(D4:D7)</f>
        <v>669785000</v>
      </c>
      <c r="E8" s="125">
        <f>SUM(E4:E7)</f>
        <v>4094759665</v>
      </c>
      <c r="F8" s="125">
        <f>SUM(F4:F7)</f>
        <v>1879816062</v>
      </c>
    </row>
    <row r="9" spans="1:9" s="127" customFormat="1" x14ac:dyDescent="0.2"/>
    <row r="10" spans="1:9" s="127" customFormat="1" x14ac:dyDescent="0.2"/>
    <row r="11" spans="1:9" s="127" customFormat="1" x14ac:dyDescent="0.2"/>
    <row r="12" spans="1:9" ht="13" x14ac:dyDescent="0.2">
      <c r="H12" s="198" t="s">
        <v>241</v>
      </c>
      <c r="I12" s="199">
        <v>1827212455</v>
      </c>
    </row>
    <row r="13" spans="1:9" ht="13" x14ac:dyDescent="0.2">
      <c r="H13" s="198" t="s">
        <v>242</v>
      </c>
      <c r="I13" s="220">
        <v>98966072</v>
      </c>
    </row>
    <row r="14" spans="1:9" ht="13" x14ac:dyDescent="0.2">
      <c r="H14" s="198" t="s">
        <v>243</v>
      </c>
      <c r="I14" s="220">
        <v>-50588059</v>
      </c>
    </row>
    <row r="15" spans="1:9" ht="13" x14ac:dyDescent="0.2">
      <c r="H15" s="198" t="s">
        <v>244</v>
      </c>
      <c r="I15" s="220">
        <v>3170266</v>
      </c>
    </row>
    <row r="16" spans="1:9" ht="13" x14ac:dyDescent="0.2">
      <c r="H16" s="198" t="s">
        <v>245</v>
      </c>
      <c r="I16" s="220">
        <v>51119</v>
      </c>
    </row>
    <row r="17" spans="8:9" ht="13" x14ac:dyDescent="0.2">
      <c r="H17" s="198" t="s">
        <v>246</v>
      </c>
      <c r="I17" s="220">
        <v>-28575</v>
      </c>
    </row>
    <row r="18" spans="8:9" ht="13" x14ac:dyDescent="0.2">
      <c r="H18" s="199" t="s">
        <v>291</v>
      </c>
      <c r="I18" s="220">
        <v>819178</v>
      </c>
    </row>
    <row r="19" spans="8:9" ht="13" x14ac:dyDescent="0.2">
      <c r="H19" s="199" t="s">
        <v>292</v>
      </c>
      <c r="I19" s="199">
        <v>22366</v>
      </c>
    </row>
    <row r="20" spans="8:9" ht="13" x14ac:dyDescent="0.2">
      <c r="H20" s="199"/>
      <c r="I20" s="199">
        <f>SUM(I12:I19)</f>
        <v>1879624822</v>
      </c>
    </row>
  </sheetData>
  <mergeCells count="5">
    <mergeCell ref="A1:C1"/>
    <mergeCell ref="D1:F1"/>
    <mergeCell ref="A2:A3"/>
    <mergeCell ref="B2:B3"/>
    <mergeCell ref="C2:F2"/>
  </mergeCells>
  <phoneticPr fontId="11"/>
  <printOptions horizontalCentered="1"/>
  <pageMargins left="0.11811023622047245" right="0.11811023622047245" top="0.31496062992125984" bottom="0.15748031496062992"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tabColor rgb="FFFF0000"/>
  </sheetPr>
  <dimension ref="A1:B5"/>
  <sheetViews>
    <sheetView zoomScaleNormal="100" zoomScaleSheetLayoutView="100" workbookViewId="0">
      <selection activeCell="F5" sqref="F5"/>
    </sheetView>
  </sheetViews>
  <sheetFormatPr defaultColWidth="9" defaultRowHeight="13" x14ac:dyDescent="0.2"/>
  <cols>
    <col min="1" max="1" width="26" style="5" customWidth="1"/>
    <col min="2" max="2" width="38.6328125" style="5" customWidth="1"/>
    <col min="3" max="16384" width="9" style="5"/>
  </cols>
  <sheetData>
    <row r="1" spans="1:2" ht="22.5" customHeight="1" x14ac:dyDescent="0.2">
      <c r="A1" s="137" t="s">
        <v>132</v>
      </c>
      <c r="B1" s="136"/>
    </row>
    <row r="2" spans="1:2" ht="22.5" customHeight="1" x14ac:dyDescent="0.2">
      <c r="A2" s="6" t="s">
        <v>133</v>
      </c>
      <c r="B2" s="138" t="s">
        <v>142</v>
      </c>
    </row>
    <row r="3" spans="1:2" ht="22.5" customHeight="1" x14ac:dyDescent="0.2">
      <c r="A3" s="132" t="s">
        <v>51</v>
      </c>
      <c r="B3" s="132" t="s">
        <v>101</v>
      </c>
    </row>
    <row r="4" spans="1:2" ht="22.5" customHeight="1" x14ac:dyDescent="0.2">
      <c r="A4" s="133" t="s">
        <v>134</v>
      </c>
      <c r="B4" s="134">
        <v>447594972</v>
      </c>
    </row>
    <row r="5" spans="1:2" ht="22.5" customHeight="1" x14ac:dyDescent="0.2">
      <c r="A5" s="135" t="s">
        <v>5</v>
      </c>
      <c r="B5" s="133">
        <f>SUM(B4:B4)</f>
        <v>447594972</v>
      </c>
    </row>
  </sheetData>
  <phoneticPr fontId="6"/>
  <printOptions horizontalCentered="1"/>
  <pageMargins left="0" right="2.3622047244094491" top="0.19685039370078741" bottom="0.74803149606299213" header="0" footer="0"/>
  <pageSetup paperSize="9"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I48"/>
  <sheetViews>
    <sheetView topLeftCell="A18" zoomScaleNormal="100" zoomScaleSheetLayoutView="100" workbookViewId="0">
      <selection activeCell="A26" sqref="A26"/>
    </sheetView>
  </sheetViews>
  <sheetFormatPr defaultColWidth="9" defaultRowHeight="13" x14ac:dyDescent="0.2"/>
  <cols>
    <col min="1" max="9" width="18.1796875" style="141" customWidth="1"/>
    <col min="10" max="16384" width="9" style="141"/>
  </cols>
  <sheetData>
    <row r="1" spans="1:9" ht="22.5" customHeight="1" x14ac:dyDescent="0.2">
      <c r="A1" s="139" t="s">
        <v>8</v>
      </c>
      <c r="B1" s="140"/>
    </row>
    <row r="2" spans="1:9" ht="22.5" customHeight="1" x14ac:dyDescent="0.2">
      <c r="A2" s="142" t="s">
        <v>9</v>
      </c>
      <c r="B2" s="142"/>
      <c r="C2" s="142"/>
      <c r="D2" s="142"/>
      <c r="E2" s="142"/>
      <c r="F2" s="142"/>
      <c r="G2" s="142"/>
      <c r="H2" s="142"/>
    </row>
    <row r="3" spans="1:9" ht="22.5" customHeight="1" x14ac:dyDescent="0.2">
      <c r="A3" s="139" t="s">
        <v>10</v>
      </c>
      <c r="B3" s="140"/>
      <c r="C3" s="140"/>
      <c r="D3" s="143"/>
      <c r="E3" s="143"/>
      <c r="F3" s="143"/>
      <c r="G3" s="143"/>
      <c r="H3" s="143"/>
    </row>
    <row r="4" spans="1:9" ht="22.5" customHeight="1" x14ac:dyDescent="0.2">
      <c r="A4" s="140" t="s">
        <v>135</v>
      </c>
      <c r="B4" s="140"/>
      <c r="C4" s="140"/>
      <c r="D4" s="140"/>
      <c r="E4" s="140"/>
      <c r="F4" s="140"/>
      <c r="G4" s="140"/>
      <c r="H4" s="140"/>
    </row>
    <row r="5" spans="1:9" ht="22.5" customHeight="1" x14ac:dyDescent="0.2">
      <c r="A5" s="139" t="s">
        <v>11</v>
      </c>
      <c r="B5" s="140"/>
      <c r="C5" s="140"/>
      <c r="D5" s="140"/>
      <c r="E5" s="140"/>
      <c r="F5" s="140"/>
      <c r="G5" s="140"/>
      <c r="H5" s="140"/>
    </row>
    <row r="6" spans="1:9" s="146" customFormat="1" ht="22.5" customHeight="1" x14ac:dyDescent="0.2">
      <c r="A6" s="144" t="s">
        <v>12</v>
      </c>
      <c r="B6" s="145"/>
      <c r="C6" s="145"/>
      <c r="D6" s="145"/>
      <c r="E6" s="145"/>
      <c r="F6" s="145"/>
      <c r="G6" s="145"/>
      <c r="H6" s="202" t="s">
        <v>263</v>
      </c>
    </row>
    <row r="7" spans="1:9" s="147" customFormat="1" ht="45.75" customHeight="1" x14ac:dyDescent="0.2">
      <c r="A7" s="155" t="s">
        <v>13</v>
      </c>
      <c r="B7" s="184" t="s">
        <v>185</v>
      </c>
      <c r="C7" s="184" t="s">
        <v>186</v>
      </c>
      <c r="D7" s="184" t="s">
        <v>187</v>
      </c>
      <c r="E7" s="184" t="s">
        <v>14</v>
      </c>
      <c r="F7" s="184" t="s">
        <v>15</v>
      </c>
      <c r="G7" s="184" t="s">
        <v>188</v>
      </c>
      <c r="H7" s="182" t="s">
        <v>16</v>
      </c>
    </row>
    <row r="8" spans="1:9" x14ac:dyDescent="0.2">
      <c r="A8" s="156" t="s">
        <v>17</v>
      </c>
      <c r="B8" s="185">
        <f t="shared" ref="B8:H8" si="0">SUM(B9:B17)</f>
        <v>19227589005</v>
      </c>
      <c r="C8" s="185">
        <f t="shared" si="0"/>
        <v>307547424</v>
      </c>
      <c r="D8" s="185">
        <f t="shared" si="0"/>
        <v>17120577</v>
      </c>
      <c r="E8" s="185">
        <f t="shared" si="0"/>
        <v>19518015852</v>
      </c>
      <c r="F8" s="185">
        <f t="shared" si="0"/>
        <v>11615924819</v>
      </c>
      <c r="G8" s="185">
        <f t="shared" si="0"/>
        <v>494707750</v>
      </c>
      <c r="H8" s="185">
        <f t="shared" si="0"/>
        <v>7902091033</v>
      </c>
      <c r="I8" s="191"/>
    </row>
    <row r="9" spans="1:9" x14ac:dyDescent="0.2">
      <c r="A9" s="156" t="s">
        <v>18</v>
      </c>
      <c r="B9" s="185">
        <v>199544709</v>
      </c>
      <c r="C9" s="185">
        <v>0</v>
      </c>
      <c r="D9" s="185">
        <v>0</v>
      </c>
      <c r="E9" s="185">
        <f t="shared" ref="E9:E17" si="1">B9+C9-D9</f>
        <v>199544709</v>
      </c>
      <c r="F9" s="185">
        <v>0</v>
      </c>
      <c r="G9" s="185">
        <v>0</v>
      </c>
      <c r="H9" s="190">
        <f t="shared" ref="H9:H17" si="2">E9-F9</f>
        <v>199544709</v>
      </c>
      <c r="I9" s="191"/>
    </row>
    <row r="10" spans="1:9" x14ac:dyDescent="0.2">
      <c r="A10" s="157" t="s">
        <v>19</v>
      </c>
      <c r="B10" s="185">
        <v>0</v>
      </c>
      <c r="C10" s="185">
        <v>0</v>
      </c>
      <c r="D10" s="185">
        <v>0</v>
      </c>
      <c r="E10" s="185">
        <f t="shared" si="1"/>
        <v>0</v>
      </c>
      <c r="F10" s="185">
        <v>0</v>
      </c>
      <c r="G10" s="185">
        <v>0</v>
      </c>
      <c r="H10" s="190">
        <f t="shared" si="2"/>
        <v>0</v>
      </c>
      <c r="I10" s="191"/>
    </row>
    <row r="11" spans="1:9" x14ac:dyDescent="0.2">
      <c r="A11" s="157" t="s">
        <v>20</v>
      </c>
      <c r="B11" s="185">
        <v>17774568772</v>
      </c>
      <c r="C11" s="185">
        <v>293981194</v>
      </c>
      <c r="D11" s="185">
        <v>0</v>
      </c>
      <c r="E11" s="185">
        <f t="shared" si="1"/>
        <v>18068549966</v>
      </c>
      <c r="F11" s="185">
        <v>10916279831</v>
      </c>
      <c r="G11" s="185">
        <v>411952286</v>
      </c>
      <c r="H11" s="190">
        <f t="shared" si="2"/>
        <v>7152270135</v>
      </c>
      <c r="I11" s="191"/>
    </row>
    <row r="12" spans="1:9" x14ac:dyDescent="0.2">
      <c r="A12" s="156" t="s">
        <v>21</v>
      </c>
      <c r="B12" s="185">
        <v>1240971524</v>
      </c>
      <c r="C12" s="185">
        <v>3548830</v>
      </c>
      <c r="D12" s="185">
        <v>3179177</v>
      </c>
      <c r="E12" s="185">
        <f t="shared" si="1"/>
        <v>1241341177</v>
      </c>
      <c r="F12" s="185">
        <v>699644988</v>
      </c>
      <c r="G12" s="185">
        <v>82755464</v>
      </c>
      <c r="H12" s="190">
        <f t="shared" si="2"/>
        <v>541696189</v>
      </c>
      <c r="I12" s="191"/>
    </row>
    <row r="13" spans="1:9" x14ac:dyDescent="0.2">
      <c r="A13" s="158" t="s">
        <v>22</v>
      </c>
      <c r="B13" s="185">
        <v>0</v>
      </c>
      <c r="C13" s="185">
        <v>0</v>
      </c>
      <c r="D13" s="185">
        <v>0</v>
      </c>
      <c r="E13" s="185">
        <f t="shared" si="1"/>
        <v>0</v>
      </c>
      <c r="F13" s="185">
        <v>0</v>
      </c>
      <c r="G13" s="185">
        <v>0</v>
      </c>
      <c r="H13" s="190">
        <f t="shared" si="2"/>
        <v>0</v>
      </c>
      <c r="I13" s="191"/>
    </row>
    <row r="14" spans="1:9" x14ac:dyDescent="0.2">
      <c r="A14" s="159" t="s">
        <v>23</v>
      </c>
      <c r="B14" s="185">
        <v>0</v>
      </c>
      <c r="C14" s="185">
        <v>0</v>
      </c>
      <c r="D14" s="185">
        <v>0</v>
      </c>
      <c r="E14" s="185">
        <f t="shared" si="1"/>
        <v>0</v>
      </c>
      <c r="F14" s="185">
        <v>0</v>
      </c>
      <c r="G14" s="185">
        <v>0</v>
      </c>
      <c r="H14" s="190">
        <f t="shared" si="2"/>
        <v>0</v>
      </c>
      <c r="I14" s="191"/>
    </row>
    <row r="15" spans="1:9" x14ac:dyDescent="0.2">
      <c r="A15" s="158" t="s">
        <v>24</v>
      </c>
      <c r="B15" s="185">
        <v>0</v>
      </c>
      <c r="C15" s="185">
        <v>0</v>
      </c>
      <c r="D15" s="185">
        <v>0</v>
      </c>
      <c r="E15" s="185">
        <f t="shared" si="1"/>
        <v>0</v>
      </c>
      <c r="F15" s="185">
        <v>0</v>
      </c>
      <c r="G15" s="185">
        <v>0</v>
      </c>
      <c r="H15" s="190">
        <f t="shared" si="2"/>
        <v>0</v>
      </c>
      <c r="I15" s="191"/>
    </row>
    <row r="16" spans="1:9" x14ac:dyDescent="0.2">
      <c r="A16" s="157" t="s">
        <v>25</v>
      </c>
      <c r="B16" s="185">
        <v>0</v>
      </c>
      <c r="C16" s="185">
        <v>0</v>
      </c>
      <c r="D16" s="185">
        <v>0</v>
      </c>
      <c r="E16" s="185">
        <f t="shared" si="1"/>
        <v>0</v>
      </c>
      <c r="F16" s="185">
        <v>0</v>
      </c>
      <c r="G16" s="185">
        <v>0</v>
      </c>
      <c r="H16" s="190">
        <f t="shared" si="2"/>
        <v>0</v>
      </c>
      <c r="I16" s="191"/>
    </row>
    <row r="17" spans="1:9" x14ac:dyDescent="0.2">
      <c r="A17" s="157" t="s">
        <v>26</v>
      </c>
      <c r="B17" s="185">
        <v>12504000</v>
      </c>
      <c r="C17" s="185">
        <v>10017400</v>
      </c>
      <c r="D17" s="185">
        <v>13941400</v>
      </c>
      <c r="E17" s="185">
        <f t="shared" si="1"/>
        <v>8580000</v>
      </c>
      <c r="F17" s="185">
        <v>0</v>
      </c>
      <c r="G17" s="185">
        <v>0</v>
      </c>
      <c r="H17" s="190">
        <f t="shared" si="2"/>
        <v>8580000</v>
      </c>
      <c r="I17" s="191"/>
    </row>
    <row r="18" spans="1:9" x14ac:dyDescent="0.2">
      <c r="A18" s="160" t="s">
        <v>27</v>
      </c>
      <c r="B18" s="185">
        <f t="shared" ref="B18:H18" si="3">SUM(B19:B23)</f>
        <v>73804211938</v>
      </c>
      <c r="C18" s="185">
        <f t="shared" si="3"/>
        <v>432478939</v>
      </c>
      <c r="D18" s="185">
        <f t="shared" si="3"/>
        <v>437812429</v>
      </c>
      <c r="E18" s="185">
        <f t="shared" si="3"/>
        <v>73798878448</v>
      </c>
      <c r="F18" s="185">
        <f t="shared" si="3"/>
        <v>36955560042</v>
      </c>
      <c r="G18" s="185">
        <f t="shared" si="3"/>
        <v>1249296810</v>
      </c>
      <c r="H18" s="185">
        <f t="shared" si="3"/>
        <v>36843318406</v>
      </c>
      <c r="I18" s="191"/>
    </row>
    <row r="19" spans="1:9" x14ac:dyDescent="0.2">
      <c r="A19" s="156" t="s">
        <v>28</v>
      </c>
      <c r="B19" s="185">
        <v>96555627</v>
      </c>
      <c r="C19" s="185">
        <v>0</v>
      </c>
      <c r="D19" s="185">
        <v>0</v>
      </c>
      <c r="E19" s="185">
        <f t="shared" ref="E19:E24" si="4">B19+C19-D19</f>
        <v>96555627</v>
      </c>
      <c r="F19" s="185">
        <v>0</v>
      </c>
      <c r="G19" s="185">
        <v>0</v>
      </c>
      <c r="H19" s="190">
        <f t="shared" ref="H19:H24" si="5">E19-F19</f>
        <v>96555627</v>
      </c>
      <c r="I19" s="191"/>
    </row>
    <row r="20" spans="1:9" x14ac:dyDescent="0.2">
      <c r="A20" s="161" t="s">
        <v>29</v>
      </c>
      <c r="B20" s="185">
        <v>206813918</v>
      </c>
      <c r="C20" s="185">
        <v>0</v>
      </c>
      <c r="D20" s="185">
        <v>0</v>
      </c>
      <c r="E20" s="185">
        <f t="shared" si="4"/>
        <v>206813918</v>
      </c>
      <c r="F20" s="185">
        <v>124827530</v>
      </c>
      <c r="G20" s="185">
        <v>5447743</v>
      </c>
      <c r="H20" s="190">
        <f t="shared" si="5"/>
        <v>81986388</v>
      </c>
      <c r="I20" s="191"/>
    </row>
    <row r="21" spans="1:9" x14ac:dyDescent="0.2">
      <c r="A21" s="162" t="s">
        <v>21</v>
      </c>
      <c r="B21" s="185">
        <v>73438398002</v>
      </c>
      <c r="C21" s="185">
        <v>431928939</v>
      </c>
      <c r="D21" s="185">
        <v>386771329</v>
      </c>
      <c r="E21" s="185">
        <f t="shared" si="4"/>
        <v>73483555612</v>
      </c>
      <c r="F21" s="185">
        <v>36830732512</v>
      </c>
      <c r="G21" s="185">
        <v>1243849067</v>
      </c>
      <c r="H21" s="190">
        <f t="shared" si="5"/>
        <v>36652823100</v>
      </c>
      <c r="I21" s="191"/>
    </row>
    <row r="22" spans="1:9" x14ac:dyDescent="0.2">
      <c r="A22" s="162" t="s">
        <v>25</v>
      </c>
      <c r="B22" s="185">
        <v>0</v>
      </c>
      <c r="C22" s="185">
        <v>0</v>
      </c>
      <c r="D22" s="185">
        <v>0</v>
      </c>
      <c r="E22" s="185">
        <f t="shared" si="4"/>
        <v>0</v>
      </c>
      <c r="F22" s="185">
        <v>0</v>
      </c>
      <c r="G22" s="185">
        <v>0</v>
      </c>
      <c r="H22" s="190">
        <f t="shared" si="5"/>
        <v>0</v>
      </c>
      <c r="I22" s="191"/>
    </row>
    <row r="23" spans="1:9" x14ac:dyDescent="0.2">
      <c r="A23" s="161" t="s">
        <v>26</v>
      </c>
      <c r="B23" s="185">
        <v>62444391</v>
      </c>
      <c r="C23" s="185">
        <v>550000</v>
      </c>
      <c r="D23" s="185">
        <v>51041100</v>
      </c>
      <c r="E23" s="185">
        <f t="shared" si="4"/>
        <v>11953291</v>
      </c>
      <c r="F23" s="185">
        <v>0</v>
      </c>
      <c r="G23" s="185">
        <v>0</v>
      </c>
      <c r="H23" s="190">
        <f t="shared" si="5"/>
        <v>11953291</v>
      </c>
      <c r="I23" s="191"/>
    </row>
    <row r="24" spans="1:9" x14ac:dyDescent="0.2">
      <c r="A24" s="162" t="s">
        <v>30</v>
      </c>
      <c r="B24" s="185">
        <v>2335559582</v>
      </c>
      <c r="C24" s="185">
        <v>214854700</v>
      </c>
      <c r="D24" s="185">
        <v>37077235</v>
      </c>
      <c r="E24" s="185">
        <f t="shared" si="4"/>
        <v>2513337047</v>
      </c>
      <c r="F24" s="185">
        <v>2129944841</v>
      </c>
      <c r="G24" s="185">
        <v>78334989</v>
      </c>
      <c r="H24" s="183">
        <f t="shared" si="5"/>
        <v>383392206</v>
      </c>
      <c r="I24" s="147"/>
    </row>
    <row r="25" spans="1:9" ht="22.5" customHeight="1" x14ac:dyDescent="0.2">
      <c r="A25" s="163" t="s">
        <v>5</v>
      </c>
      <c r="B25" s="185">
        <f t="shared" ref="B25:H25" si="6">B8+B18+B24</f>
        <v>95367360525</v>
      </c>
      <c r="C25" s="185">
        <f t="shared" si="6"/>
        <v>954881063</v>
      </c>
      <c r="D25" s="185">
        <f t="shared" si="6"/>
        <v>492010241</v>
      </c>
      <c r="E25" s="185">
        <f t="shared" si="6"/>
        <v>95830231347</v>
      </c>
      <c r="F25" s="185">
        <f t="shared" si="6"/>
        <v>50701429702</v>
      </c>
      <c r="G25" s="185">
        <f t="shared" si="6"/>
        <v>1822339549</v>
      </c>
      <c r="H25" s="213">
        <f t="shared" si="6"/>
        <v>45128801645</v>
      </c>
      <c r="I25" s="147"/>
    </row>
    <row r="26" spans="1:9" ht="22.5" customHeight="1" x14ac:dyDescent="0.2">
      <c r="A26" s="148"/>
      <c r="B26" s="149"/>
      <c r="C26" s="149"/>
      <c r="D26" s="149"/>
      <c r="E26" s="149"/>
      <c r="F26" s="150"/>
      <c r="G26" s="150"/>
      <c r="H26" s="151"/>
    </row>
    <row r="27" spans="1:9" ht="22.5" customHeight="1" x14ac:dyDescent="0.2">
      <c r="A27" s="152" t="s">
        <v>136</v>
      </c>
      <c r="B27" s="153"/>
      <c r="C27" s="153"/>
      <c r="D27" s="153"/>
      <c r="E27" s="153"/>
      <c r="F27" s="153"/>
      <c r="G27" s="153"/>
      <c r="H27" s="154"/>
      <c r="I27" s="201" t="s">
        <v>263</v>
      </c>
    </row>
    <row r="28" spans="1:9" ht="45.75" customHeight="1" x14ac:dyDescent="0.2">
      <c r="A28" s="155" t="s">
        <v>13</v>
      </c>
      <c r="B28" s="189" t="s">
        <v>31</v>
      </c>
      <c r="C28" s="189" t="s">
        <v>32</v>
      </c>
      <c r="D28" s="189" t="s">
        <v>33</v>
      </c>
      <c r="E28" s="189" t="s">
        <v>34</v>
      </c>
      <c r="F28" s="189" t="s">
        <v>35</v>
      </c>
      <c r="G28" s="189" t="s">
        <v>36</v>
      </c>
      <c r="H28" s="186" t="s">
        <v>37</v>
      </c>
      <c r="I28" s="168" t="s">
        <v>38</v>
      </c>
    </row>
    <row r="29" spans="1:9" x14ac:dyDescent="0.2">
      <c r="A29" s="164" t="s">
        <v>17</v>
      </c>
      <c r="B29" s="187">
        <f>SUM(B30:B38)</f>
        <v>29140884</v>
      </c>
      <c r="C29" s="187">
        <f t="shared" ref="C29:G29" si="7">SUM(C30:C38)</f>
        <v>3378942369</v>
      </c>
      <c r="D29" s="187">
        <f t="shared" si="7"/>
        <v>1621928079</v>
      </c>
      <c r="E29" s="187">
        <f t="shared" si="7"/>
        <v>68523909</v>
      </c>
      <c r="F29" s="187">
        <f t="shared" si="7"/>
        <v>1044012628</v>
      </c>
      <c r="G29" s="187">
        <f t="shared" si="7"/>
        <v>83238337</v>
      </c>
      <c r="H29" s="187">
        <f>SUM(H30:H38)</f>
        <v>1676304827</v>
      </c>
      <c r="I29" s="221">
        <f>SUM(B29:H29)</f>
        <v>7902091033</v>
      </c>
    </row>
    <row r="30" spans="1:9" x14ac:dyDescent="0.2">
      <c r="A30" s="157" t="s">
        <v>28</v>
      </c>
      <c r="B30" s="222">
        <v>2394661</v>
      </c>
      <c r="C30" s="222">
        <v>27082389</v>
      </c>
      <c r="D30" s="222">
        <v>24985511</v>
      </c>
      <c r="E30" s="222">
        <v>170266</v>
      </c>
      <c r="F30" s="222">
        <v>19482259</v>
      </c>
      <c r="G30" s="222">
        <v>3597453</v>
      </c>
      <c r="H30" s="222">
        <v>121832170</v>
      </c>
      <c r="I30" s="221">
        <f>SUM(B30:H30)</f>
        <v>199544709</v>
      </c>
    </row>
    <row r="31" spans="1:9" x14ac:dyDescent="0.2">
      <c r="A31" s="157" t="s">
        <v>19</v>
      </c>
      <c r="B31" s="187">
        <v>0</v>
      </c>
      <c r="C31" s="187">
        <v>0</v>
      </c>
      <c r="D31" s="187">
        <v>0</v>
      </c>
      <c r="E31" s="187">
        <v>0</v>
      </c>
      <c r="F31" s="187">
        <v>0</v>
      </c>
      <c r="G31" s="187">
        <v>0</v>
      </c>
      <c r="H31" s="187">
        <v>0</v>
      </c>
      <c r="I31" s="221">
        <f t="shared" ref="I31:I45" si="8">SUM(B31:H31)</f>
        <v>0</v>
      </c>
    </row>
    <row r="32" spans="1:9" x14ac:dyDescent="0.2">
      <c r="A32" s="156" t="s">
        <v>20</v>
      </c>
      <c r="B32" s="187">
        <v>24487463</v>
      </c>
      <c r="C32" s="187">
        <v>3192880531</v>
      </c>
      <c r="D32" s="187">
        <v>1521449543</v>
      </c>
      <c r="E32" s="187">
        <v>21293764</v>
      </c>
      <c r="F32" s="187">
        <v>975947418</v>
      </c>
      <c r="G32" s="187">
        <v>63428616</v>
      </c>
      <c r="H32" s="187">
        <v>1352782800</v>
      </c>
      <c r="I32" s="221">
        <f t="shared" si="8"/>
        <v>7152270135</v>
      </c>
    </row>
    <row r="33" spans="1:9" x14ac:dyDescent="0.2">
      <c r="A33" s="157" t="s">
        <v>21</v>
      </c>
      <c r="B33" s="187">
        <v>2258760</v>
      </c>
      <c r="C33" s="187">
        <v>150399449</v>
      </c>
      <c r="D33" s="187">
        <v>75493025</v>
      </c>
      <c r="E33" s="187">
        <v>47059879</v>
      </c>
      <c r="F33" s="187">
        <v>48582951</v>
      </c>
      <c r="G33" s="187">
        <v>16212268</v>
      </c>
      <c r="H33" s="187">
        <v>201689857</v>
      </c>
      <c r="I33" s="221">
        <f t="shared" si="8"/>
        <v>541696189</v>
      </c>
    </row>
    <row r="34" spans="1:9" x14ac:dyDescent="0.2">
      <c r="A34" s="158" t="s">
        <v>22</v>
      </c>
      <c r="B34" s="187">
        <v>0</v>
      </c>
      <c r="C34" s="187">
        <v>0</v>
      </c>
      <c r="D34" s="187">
        <v>0</v>
      </c>
      <c r="E34" s="187">
        <v>0</v>
      </c>
      <c r="F34" s="187">
        <v>0</v>
      </c>
      <c r="G34" s="187">
        <v>0</v>
      </c>
      <c r="H34" s="187">
        <v>0</v>
      </c>
      <c r="I34" s="221">
        <f t="shared" si="8"/>
        <v>0</v>
      </c>
    </row>
    <row r="35" spans="1:9" x14ac:dyDescent="0.2">
      <c r="A35" s="159" t="s">
        <v>23</v>
      </c>
      <c r="B35" s="187">
        <v>0</v>
      </c>
      <c r="C35" s="187">
        <v>0</v>
      </c>
      <c r="D35" s="187">
        <v>0</v>
      </c>
      <c r="E35" s="187">
        <v>0</v>
      </c>
      <c r="F35" s="187">
        <v>0</v>
      </c>
      <c r="G35" s="187">
        <v>0</v>
      </c>
      <c r="H35" s="187">
        <v>0</v>
      </c>
      <c r="I35" s="221">
        <f t="shared" si="8"/>
        <v>0</v>
      </c>
    </row>
    <row r="36" spans="1:9" x14ac:dyDescent="0.2">
      <c r="A36" s="158" t="s">
        <v>24</v>
      </c>
      <c r="B36" s="187">
        <v>0</v>
      </c>
      <c r="C36" s="187">
        <v>0</v>
      </c>
      <c r="D36" s="187">
        <v>0</v>
      </c>
      <c r="E36" s="187">
        <v>0</v>
      </c>
      <c r="F36" s="187">
        <v>0</v>
      </c>
      <c r="G36" s="187">
        <v>0</v>
      </c>
      <c r="H36" s="187">
        <v>0</v>
      </c>
      <c r="I36" s="221">
        <f t="shared" si="8"/>
        <v>0</v>
      </c>
    </row>
    <row r="37" spans="1:9" x14ac:dyDescent="0.2">
      <c r="A37" s="157" t="s">
        <v>25</v>
      </c>
      <c r="B37" s="187">
        <v>0</v>
      </c>
      <c r="C37" s="187">
        <v>0</v>
      </c>
      <c r="D37" s="187">
        <v>0</v>
      </c>
      <c r="E37" s="187">
        <v>0</v>
      </c>
      <c r="F37" s="187">
        <v>0</v>
      </c>
      <c r="G37" s="187">
        <v>0</v>
      </c>
      <c r="H37" s="187">
        <v>0</v>
      </c>
      <c r="I37" s="221">
        <f t="shared" si="8"/>
        <v>0</v>
      </c>
    </row>
    <row r="38" spans="1:9" x14ac:dyDescent="0.2">
      <c r="A38" s="157" t="s">
        <v>26</v>
      </c>
      <c r="B38" s="187">
        <v>0</v>
      </c>
      <c r="C38" s="187">
        <v>8580000</v>
      </c>
      <c r="D38" s="187">
        <v>0</v>
      </c>
      <c r="E38" s="187">
        <v>0</v>
      </c>
      <c r="F38" s="187">
        <v>0</v>
      </c>
      <c r="G38" s="187">
        <v>0</v>
      </c>
      <c r="H38" s="187">
        <v>0</v>
      </c>
      <c r="I38" s="221">
        <f t="shared" si="8"/>
        <v>8580000</v>
      </c>
    </row>
    <row r="39" spans="1:9" x14ac:dyDescent="0.2">
      <c r="A39" s="165" t="s">
        <v>27</v>
      </c>
      <c r="B39" s="183">
        <f t="shared" ref="B39:G39" si="9">SUM(B40:B44)</f>
        <v>36339255763</v>
      </c>
      <c r="C39" s="183">
        <f t="shared" si="9"/>
        <v>61111709</v>
      </c>
      <c r="D39" s="183">
        <f t="shared" si="9"/>
        <v>0</v>
      </c>
      <c r="E39" s="183">
        <f t="shared" si="9"/>
        <v>0</v>
      </c>
      <c r="F39" s="183">
        <f t="shared" si="9"/>
        <v>93528860</v>
      </c>
      <c r="G39" s="183">
        <f t="shared" si="9"/>
        <v>154081278</v>
      </c>
      <c r="H39" s="183">
        <f>SUM(H40:H44)</f>
        <v>195340796</v>
      </c>
      <c r="I39" s="221">
        <f t="shared" si="8"/>
        <v>36843318406</v>
      </c>
    </row>
    <row r="40" spans="1:9" x14ac:dyDescent="0.2">
      <c r="A40" s="157" t="s">
        <v>28</v>
      </c>
      <c r="B40" s="187">
        <v>92675570</v>
      </c>
      <c r="C40" s="187">
        <v>0</v>
      </c>
      <c r="D40" s="187">
        <v>0</v>
      </c>
      <c r="E40" s="187">
        <v>0</v>
      </c>
      <c r="F40" s="187">
        <v>3738831</v>
      </c>
      <c r="G40" s="187">
        <v>141226</v>
      </c>
      <c r="H40" s="187">
        <v>0</v>
      </c>
      <c r="I40" s="221">
        <f t="shared" si="8"/>
        <v>96555627</v>
      </c>
    </row>
    <row r="41" spans="1:9" x14ac:dyDescent="0.2">
      <c r="A41" s="157" t="s">
        <v>29</v>
      </c>
      <c r="B41" s="187">
        <v>45562292</v>
      </c>
      <c r="C41" s="187">
        <v>36424096</v>
      </c>
      <c r="D41" s="187">
        <v>0</v>
      </c>
      <c r="E41" s="187">
        <v>0</v>
      </c>
      <c r="F41" s="187">
        <v>0</v>
      </c>
      <c r="G41" s="187">
        <v>0</v>
      </c>
      <c r="H41" s="187">
        <v>0</v>
      </c>
      <c r="I41" s="221">
        <f t="shared" si="8"/>
        <v>81986388</v>
      </c>
    </row>
    <row r="42" spans="1:9" x14ac:dyDescent="0.2">
      <c r="A42" s="156" t="s">
        <v>21</v>
      </c>
      <c r="B42" s="187">
        <v>36189064610</v>
      </c>
      <c r="C42" s="187">
        <v>24687613</v>
      </c>
      <c r="D42" s="187">
        <v>0</v>
      </c>
      <c r="E42" s="187">
        <v>0</v>
      </c>
      <c r="F42" s="187">
        <v>89790029</v>
      </c>
      <c r="G42" s="187">
        <v>153940052</v>
      </c>
      <c r="H42" s="187">
        <v>195340796</v>
      </c>
      <c r="I42" s="221">
        <f t="shared" si="8"/>
        <v>36652823100</v>
      </c>
    </row>
    <row r="43" spans="1:9" x14ac:dyDescent="0.2">
      <c r="A43" s="157" t="s">
        <v>25</v>
      </c>
      <c r="B43" s="187">
        <v>0</v>
      </c>
      <c r="C43" s="187">
        <v>0</v>
      </c>
      <c r="D43" s="187">
        <v>0</v>
      </c>
      <c r="E43" s="187">
        <v>0</v>
      </c>
      <c r="F43" s="187">
        <v>0</v>
      </c>
      <c r="G43" s="187">
        <v>0</v>
      </c>
      <c r="H43" s="187">
        <v>0</v>
      </c>
      <c r="I43" s="221">
        <f t="shared" si="8"/>
        <v>0</v>
      </c>
    </row>
    <row r="44" spans="1:9" x14ac:dyDescent="0.2">
      <c r="A44" s="156" t="s">
        <v>26</v>
      </c>
      <c r="B44" s="187">
        <v>11953291</v>
      </c>
      <c r="C44" s="187">
        <v>0</v>
      </c>
      <c r="D44" s="187">
        <v>0</v>
      </c>
      <c r="E44" s="187">
        <v>0</v>
      </c>
      <c r="F44" s="187">
        <v>0</v>
      </c>
      <c r="G44" s="187">
        <v>0</v>
      </c>
      <c r="H44" s="187">
        <v>0</v>
      </c>
      <c r="I44" s="221">
        <f t="shared" si="8"/>
        <v>11953291</v>
      </c>
    </row>
    <row r="45" spans="1:9" x14ac:dyDescent="0.2">
      <c r="A45" s="166" t="s">
        <v>30</v>
      </c>
      <c r="B45" s="187">
        <v>29539712</v>
      </c>
      <c r="C45" s="187">
        <v>225207523</v>
      </c>
      <c r="D45" s="187">
        <v>37527926</v>
      </c>
      <c r="E45" s="187">
        <v>27129</v>
      </c>
      <c r="F45" s="187">
        <v>16766935</v>
      </c>
      <c r="G45" s="187">
        <v>7790678</v>
      </c>
      <c r="H45" s="187">
        <v>66532303</v>
      </c>
      <c r="I45" s="221">
        <f t="shared" si="8"/>
        <v>383392206</v>
      </c>
    </row>
    <row r="46" spans="1:9" ht="22.5" customHeight="1" x14ac:dyDescent="0.2">
      <c r="A46" s="167" t="s">
        <v>38</v>
      </c>
      <c r="B46" s="187">
        <f t="shared" ref="B46:H46" si="10">B29+B39+B45</f>
        <v>36397936359</v>
      </c>
      <c r="C46" s="187">
        <f t="shared" si="10"/>
        <v>3665261601</v>
      </c>
      <c r="D46" s="187">
        <f t="shared" si="10"/>
        <v>1659456005</v>
      </c>
      <c r="E46" s="187">
        <f t="shared" si="10"/>
        <v>68551038</v>
      </c>
      <c r="F46" s="187">
        <f t="shared" si="10"/>
        <v>1154308423</v>
      </c>
      <c r="G46" s="187">
        <f t="shared" si="10"/>
        <v>245110293</v>
      </c>
      <c r="H46" s="187">
        <f t="shared" si="10"/>
        <v>1938177926</v>
      </c>
      <c r="I46" s="221">
        <f>SUM(B46:H46)</f>
        <v>45128801645</v>
      </c>
    </row>
    <row r="48" spans="1:9" x14ac:dyDescent="0.2">
      <c r="I48" s="192"/>
    </row>
  </sheetData>
  <phoneticPr fontId="6"/>
  <printOptions horizontalCentered="1"/>
  <pageMargins left="0" right="0" top="0" bottom="0" header="0.31496062992125984" footer="0.31496062992125984"/>
  <pageSetup paperSize="9"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N39"/>
  <sheetViews>
    <sheetView view="pageBreakPreview" topLeftCell="A32" zoomScaleNormal="80" zoomScaleSheetLayoutView="100" workbookViewId="0">
      <selection activeCell="B38" sqref="B38"/>
    </sheetView>
  </sheetViews>
  <sheetFormatPr defaultColWidth="8.90625" defaultRowHeight="13" x14ac:dyDescent="0.2"/>
  <cols>
    <col min="1" max="1" width="1.6328125" style="49" customWidth="1"/>
    <col min="2" max="2" width="46.6328125" style="49" customWidth="1"/>
    <col min="3" max="3" width="17.453125" style="49" customWidth="1"/>
    <col min="4" max="5" width="17.08984375" style="49" customWidth="1"/>
    <col min="6" max="8" width="15.7265625" style="49" customWidth="1"/>
    <col min="9" max="9" width="17.453125" style="49" customWidth="1"/>
    <col min="10" max="10" width="15.7265625" style="49" customWidth="1"/>
    <col min="11" max="11" width="17.453125" style="49" customWidth="1"/>
    <col min="12" max="12" width="17.6328125" style="49" customWidth="1"/>
    <col min="13" max="13" width="1.26953125" style="49" customWidth="1"/>
    <col min="14" max="16384" width="8.90625" style="49"/>
  </cols>
  <sheetData>
    <row r="1" spans="1:14" ht="34.5" customHeight="1" x14ac:dyDescent="0.2">
      <c r="A1" s="47"/>
      <c r="B1" s="77" t="s">
        <v>180</v>
      </c>
      <c r="C1" s="48"/>
      <c r="D1" s="48"/>
      <c r="E1" s="48"/>
      <c r="F1" s="48"/>
      <c r="G1" s="48"/>
      <c r="H1" s="48"/>
      <c r="I1" s="48"/>
      <c r="J1" s="48"/>
      <c r="K1" s="48"/>
      <c r="L1" s="48"/>
    </row>
    <row r="2" spans="1:14" s="50" customFormat="1" ht="20.149999999999999" customHeight="1" x14ac:dyDescent="0.2">
      <c r="B2" s="51" t="s">
        <v>145</v>
      </c>
      <c r="C2" s="52"/>
      <c r="D2" s="52"/>
      <c r="E2" s="52"/>
      <c r="F2" s="52"/>
      <c r="G2" s="52"/>
      <c r="H2" s="52"/>
      <c r="I2" s="218" t="s">
        <v>142</v>
      </c>
      <c r="J2" s="52"/>
      <c r="K2" s="52"/>
      <c r="L2" s="52"/>
      <c r="M2" s="52"/>
    </row>
    <row r="3" spans="1:14" s="50" customFormat="1" ht="50.15" customHeight="1" x14ac:dyDescent="0.2">
      <c r="A3" s="12"/>
      <c r="B3" s="53" t="s">
        <v>146</v>
      </c>
      <c r="C3" s="54" t="s">
        <v>147</v>
      </c>
      <c r="D3" s="54" t="s">
        <v>148</v>
      </c>
      <c r="E3" s="54" t="s">
        <v>149</v>
      </c>
      <c r="F3" s="54" t="s">
        <v>150</v>
      </c>
      <c r="G3" s="54" t="s">
        <v>151</v>
      </c>
      <c r="H3" s="54" t="s">
        <v>152</v>
      </c>
      <c r="I3" s="54" t="s">
        <v>194</v>
      </c>
      <c r="J3" s="42"/>
      <c r="K3" s="11"/>
      <c r="L3" s="11"/>
      <c r="M3" s="11"/>
    </row>
    <row r="4" spans="1:14" s="50" customFormat="1" ht="40" customHeight="1" x14ac:dyDescent="0.2">
      <c r="A4" s="12"/>
      <c r="B4" s="46" t="s">
        <v>189</v>
      </c>
      <c r="C4" s="46">
        <v>2000</v>
      </c>
      <c r="D4" s="46">
        <v>1143</v>
      </c>
      <c r="E4" s="46">
        <f>C4*D4</f>
        <v>2286000</v>
      </c>
      <c r="F4" s="46">
        <f>740000/2000</f>
        <v>370</v>
      </c>
      <c r="G4" s="46">
        <v>740000</v>
      </c>
      <c r="H4" s="46">
        <v>1546000</v>
      </c>
      <c r="I4" s="46">
        <v>740</v>
      </c>
      <c r="J4" s="55"/>
      <c r="K4" s="55"/>
      <c r="L4" s="55"/>
      <c r="M4" s="11"/>
    </row>
    <row r="5" spans="1:14" s="50" customFormat="1" ht="40" customHeight="1" x14ac:dyDescent="0.2">
      <c r="A5" s="12"/>
      <c r="B5" s="46" t="s">
        <v>190</v>
      </c>
      <c r="C5" s="46">
        <v>0</v>
      </c>
      <c r="D5" s="46">
        <v>0</v>
      </c>
      <c r="E5" s="46">
        <v>380000</v>
      </c>
      <c r="F5" s="46">
        <v>0</v>
      </c>
      <c r="G5" s="46">
        <v>380000</v>
      </c>
      <c r="H5" s="46">
        <f t="shared" ref="H5:H8" si="0">E5-G5</f>
        <v>0</v>
      </c>
      <c r="I5" s="46">
        <v>380</v>
      </c>
      <c r="J5" s="55"/>
      <c r="K5" s="55"/>
      <c r="L5" s="55"/>
      <c r="M5" s="11"/>
    </row>
    <row r="6" spans="1:14" s="50" customFormat="1" ht="40" customHeight="1" x14ac:dyDescent="0.2">
      <c r="A6" s="12"/>
      <c r="B6" s="46" t="s">
        <v>191</v>
      </c>
      <c r="C6" s="46">
        <v>0</v>
      </c>
      <c r="D6" s="46">
        <v>0</v>
      </c>
      <c r="E6" s="46">
        <v>900000</v>
      </c>
      <c r="F6" s="46">
        <v>0</v>
      </c>
      <c r="G6" s="46">
        <v>900000</v>
      </c>
      <c r="H6" s="46">
        <f t="shared" si="0"/>
        <v>0</v>
      </c>
      <c r="I6" s="46">
        <v>900</v>
      </c>
      <c r="J6" s="55"/>
      <c r="K6" s="55"/>
      <c r="L6" s="55"/>
      <c r="M6" s="11"/>
    </row>
    <row r="7" spans="1:14" s="50" customFormat="1" ht="40" customHeight="1" x14ac:dyDescent="0.2">
      <c r="A7" s="12"/>
      <c r="B7" s="46" t="s">
        <v>192</v>
      </c>
      <c r="C7" s="46">
        <v>0</v>
      </c>
      <c r="D7" s="46">
        <v>0</v>
      </c>
      <c r="E7" s="46">
        <v>4000000</v>
      </c>
      <c r="F7" s="46">
        <v>0</v>
      </c>
      <c r="G7" s="46">
        <v>4000000</v>
      </c>
      <c r="H7" s="46">
        <f t="shared" si="0"/>
        <v>0</v>
      </c>
      <c r="I7" s="46">
        <v>4000</v>
      </c>
      <c r="J7" s="55"/>
      <c r="K7" s="55"/>
      <c r="L7" s="55"/>
      <c r="M7" s="11"/>
    </row>
    <row r="8" spans="1:14" s="50" customFormat="1" ht="40" customHeight="1" x14ac:dyDescent="0.2">
      <c r="A8" s="12"/>
      <c r="B8" s="46" t="s">
        <v>193</v>
      </c>
      <c r="C8" s="46">
        <v>0</v>
      </c>
      <c r="D8" s="46">
        <v>0</v>
      </c>
      <c r="E8" s="46">
        <v>20000</v>
      </c>
      <c r="F8" s="46">
        <v>0</v>
      </c>
      <c r="G8" s="46">
        <v>20000</v>
      </c>
      <c r="H8" s="46">
        <f t="shared" si="0"/>
        <v>0</v>
      </c>
      <c r="I8" s="46">
        <v>20</v>
      </c>
      <c r="J8" s="55"/>
      <c r="K8" s="55"/>
      <c r="L8" s="55"/>
      <c r="M8" s="11"/>
    </row>
    <row r="9" spans="1:14" s="50" customFormat="1" ht="40" customHeight="1" x14ac:dyDescent="0.2">
      <c r="A9" s="12"/>
      <c r="B9" s="56" t="s">
        <v>5</v>
      </c>
      <c r="C9" s="46">
        <f t="shared" ref="C9:I9" si="1">SUM(C4:C8)</f>
        <v>2000</v>
      </c>
      <c r="D9" s="46">
        <f t="shared" si="1"/>
        <v>1143</v>
      </c>
      <c r="E9" s="46">
        <f t="shared" si="1"/>
        <v>7586000</v>
      </c>
      <c r="F9" s="46">
        <f t="shared" si="1"/>
        <v>370</v>
      </c>
      <c r="G9" s="46">
        <f t="shared" si="1"/>
        <v>6040000</v>
      </c>
      <c r="H9" s="46">
        <f t="shared" si="1"/>
        <v>1546000</v>
      </c>
      <c r="I9" s="46">
        <f t="shared" si="1"/>
        <v>6040</v>
      </c>
      <c r="J9" s="55"/>
      <c r="K9" s="55"/>
      <c r="L9" s="55"/>
      <c r="M9" s="11"/>
    </row>
    <row r="10" spans="1:14" s="50" customFormat="1" ht="11.15" customHeight="1" x14ac:dyDescent="0.2">
      <c r="B10" s="52"/>
      <c r="C10" s="57"/>
      <c r="D10" s="58"/>
      <c r="E10" s="58"/>
      <c r="F10" s="58"/>
      <c r="G10" s="58"/>
      <c r="H10" s="58"/>
      <c r="I10" s="58"/>
      <c r="J10" s="58"/>
      <c r="K10" s="58"/>
      <c r="L10" s="58"/>
      <c r="M10" s="58"/>
      <c r="N10" s="52"/>
    </row>
    <row r="11" spans="1:14" ht="20.149999999999999" customHeight="1" x14ac:dyDescent="0.2">
      <c r="A11" s="59"/>
      <c r="B11" s="60" t="s">
        <v>137</v>
      </c>
      <c r="C11" s="61"/>
      <c r="D11" s="61"/>
      <c r="E11" s="61"/>
      <c r="F11" s="61"/>
      <c r="G11" s="61"/>
      <c r="H11" s="61"/>
      <c r="I11" s="61"/>
      <c r="J11" s="61"/>
      <c r="K11" s="219" t="s">
        <v>142</v>
      </c>
      <c r="L11" s="61"/>
      <c r="M11" s="59"/>
    </row>
    <row r="12" spans="1:14" ht="50.15" customHeight="1" x14ac:dyDescent="0.2">
      <c r="A12" s="62"/>
      <c r="B12" s="63" t="s">
        <v>39</v>
      </c>
      <c r="C12" s="64" t="s">
        <v>40</v>
      </c>
      <c r="D12" s="64" t="s">
        <v>41</v>
      </c>
      <c r="E12" s="64" t="s">
        <v>42</v>
      </c>
      <c r="F12" s="64" t="s">
        <v>43</v>
      </c>
      <c r="G12" s="64" t="s">
        <v>44</v>
      </c>
      <c r="H12" s="64" t="s">
        <v>45</v>
      </c>
      <c r="I12" s="64" t="s">
        <v>46</v>
      </c>
      <c r="J12" s="64" t="s">
        <v>47</v>
      </c>
      <c r="K12" s="194" t="s">
        <v>194</v>
      </c>
      <c r="L12" s="65"/>
      <c r="M12" s="62"/>
    </row>
    <row r="13" spans="1:14" ht="40" customHeight="1" x14ac:dyDescent="0.2">
      <c r="A13" s="62"/>
      <c r="B13" s="46" t="s">
        <v>284</v>
      </c>
      <c r="C13" s="46">
        <v>5500000</v>
      </c>
      <c r="D13" s="46">
        <v>18627888</v>
      </c>
      <c r="E13" s="46">
        <v>6796100</v>
      </c>
      <c r="F13" s="46">
        <f>D13-E13</f>
        <v>11831788</v>
      </c>
      <c r="G13" s="46">
        <v>10000000</v>
      </c>
      <c r="H13" s="193">
        <f>C13/G13</f>
        <v>0.55000000000000004</v>
      </c>
      <c r="I13" s="46">
        <f>F13*H13</f>
        <v>6507483.4000000004</v>
      </c>
      <c r="J13" s="56">
        <v>0</v>
      </c>
      <c r="K13" s="46">
        <v>5500</v>
      </c>
      <c r="L13" s="65"/>
      <c r="M13" s="62"/>
    </row>
    <row r="14" spans="1:14" ht="40" customHeight="1" x14ac:dyDescent="0.2">
      <c r="A14" s="62"/>
      <c r="B14" s="46" t="s">
        <v>283</v>
      </c>
      <c r="C14" s="66">
        <v>15000000</v>
      </c>
      <c r="D14" s="66">
        <v>13880334</v>
      </c>
      <c r="E14" s="66">
        <v>649726</v>
      </c>
      <c r="F14" s="66">
        <f>D14-E14</f>
        <v>13230608</v>
      </c>
      <c r="G14" s="66">
        <v>10000000</v>
      </c>
      <c r="H14" s="193">
        <f>C14/G14</f>
        <v>1.5</v>
      </c>
      <c r="I14" s="66">
        <f>F14*H14</f>
        <v>19845912</v>
      </c>
      <c r="J14" s="56">
        <v>0</v>
      </c>
      <c r="K14" s="67">
        <v>15000</v>
      </c>
      <c r="L14" s="65"/>
      <c r="M14" s="62"/>
    </row>
    <row r="15" spans="1:14" ht="40" customHeight="1" x14ac:dyDescent="0.2">
      <c r="A15" s="62"/>
      <c r="B15" s="68" t="s">
        <v>5</v>
      </c>
      <c r="C15" s="66">
        <f>SUM(C13:C14)</f>
        <v>20500000</v>
      </c>
      <c r="D15" s="66">
        <f>SUM(D13:D14)</f>
        <v>32508222</v>
      </c>
      <c r="E15" s="66">
        <f>SUM(E13:E14)</f>
        <v>7445826</v>
      </c>
      <c r="F15" s="66">
        <f>SUM(F13:F14)</f>
        <v>25062396</v>
      </c>
      <c r="G15" s="66">
        <f>SUM(G13:G14)</f>
        <v>20000000</v>
      </c>
      <c r="H15" s="68" t="s">
        <v>143</v>
      </c>
      <c r="I15" s="66">
        <f>SUM(I13:I14)</f>
        <v>26353395.399999999</v>
      </c>
      <c r="J15" s="66">
        <f>SUM(J13:J14)</f>
        <v>0</v>
      </c>
      <c r="K15" s="66">
        <f>SUM(K13:K14)</f>
        <v>20500</v>
      </c>
      <c r="L15" s="65"/>
      <c r="M15" s="62"/>
    </row>
    <row r="16" spans="1:14" ht="12" customHeight="1" x14ac:dyDescent="0.2">
      <c r="A16" s="62"/>
      <c r="B16" s="69"/>
      <c r="C16" s="65"/>
      <c r="D16" s="65"/>
      <c r="E16" s="65"/>
      <c r="F16" s="65"/>
      <c r="G16" s="65"/>
      <c r="H16" s="65"/>
      <c r="I16" s="65"/>
      <c r="J16" s="65"/>
      <c r="K16" s="65"/>
      <c r="L16" s="65"/>
      <c r="M16" s="62"/>
    </row>
    <row r="17" spans="1:13" ht="20.149999999999999" customHeight="1" x14ac:dyDescent="0.2">
      <c r="A17" s="59"/>
      <c r="B17" s="60" t="s">
        <v>138</v>
      </c>
      <c r="C17" s="61"/>
      <c r="D17" s="61"/>
      <c r="E17" s="61"/>
      <c r="F17" s="61"/>
      <c r="G17" s="61"/>
      <c r="H17" s="61"/>
      <c r="I17" s="61"/>
      <c r="J17" s="61"/>
      <c r="K17" s="70"/>
      <c r="L17" s="219" t="s">
        <v>142</v>
      </c>
      <c r="M17" s="59"/>
    </row>
    <row r="18" spans="1:13" ht="50.15" customHeight="1" x14ac:dyDescent="0.2">
      <c r="A18" s="62"/>
      <c r="B18" s="63" t="s">
        <v>39</v>
      </c>
      <c r="C18" s="64" t="s">
        <v>48</v>
      </c>
      <c r="D18" s="64" t="s">
        <v>41</v>
      </c>
      <c r="E18" s="64" t="s">
        <v>42</v>
      </c>
      <c r="F18" s="64" t="s">
        <v>43</v>
      </c>
      <c r="G18" s="64" t="s">
        <v>44</v>
      </c>
      <c r="H18" s="64" t="s">
        <v>45</v>
      </c>
      <c r="I18" s="64" t="s">
        <v>46</v>
      </c>
      <c r="J18" s="64" t="s">
        <v>49</v>
      </c>
      <c r="K18" s="64" t="s">
        <v>50</v>
      </c>
      <c r="L18" s="194" t="s">
        <v>194</v>
      </c>
      <c r="M18" s="62"/>
    </row>
    <row r="19" spans="1:13" ht="40" customHeight="1" x14ac:dyDescent="0.2">
      <c r="A19" s="62"/>
      <c r="B19" s="66" t="s">
        <v>195</v>
      </c>
      <c r="C19" s="66">
        <v>50000</v>
      </c>
      <c r="D19" s="66">
        <v>8810006203</v>
      </c>
      <c r="E19" s="66">
        <v>2209969489</v>
      </c>
      <c r="F19" s="66">
        <f>D19-E19</f>
        <v>6600036714</v>
      </c>
      <c r="G19" s="66">
        <v>13000000</v>
      </c>
      <c r="H19" s="195">
        <f>C19/G19</f>
        <v>3.8461538461538464E-3</v>
      </c>
      <c r="I19" s="66">
        <f>F19*H19</f>
        <v>25384756.592307694</v>
      </c>
      <c r="J19" s="56">
        <v>0</v>
      </c>
      <c r="K19" s="66">
        <f>C19-J19</f>
        <v>50000</v>
      </c>
      <c r="L19" s="66">
        <v>50</v>
      </c>
      <c r="M19" s="62"/>
    </row>
    <row r="20" spans="1:13" ht="40" customHeight="1" x14ac:dyDescent="0.2">
      <c r="A20" s="62"/>
      <c r="B20" s="66" t="s">
        <v>196</v>
      </c>
      <c r="C20" s="66">
        <v>3000000</v>
      </c>
      <c r="D20" s="66">
        <v>4462528232</v>
      </c>
      <c r="E20" s="66">
        <v>895485233</v>
      </c>
      <c r="F20" s="66">
        <f t="shared" ref="F20:F21" si="2">D20-E20</f>
        <v>3567042999</v>
      </c>
      <c r="G20" s="66">
        <v>493000000</v>
      </c>
      <c r="H20" s="195">
        <f>C20/G20</f>
        <v>6.0851926977687626E-3</v>
      </c>
      <c r="I20" s="66">
        <f t="shared" ref="I20:I21" si="3">F20*H20</f>
        <v>21706144.010141987</v>
      </c>
      <c r="J20" s="56">
        <v>0</v>
      </c>
      <c r="K20" s="66">
        <f t="shared" ref="K20:K21" si="4">C20-J20</f>
        <v>3000000</v>
      </c>
      <c r="L20" s="66">
        <v>3000</v>
      </c>
      <c r="M20" s="62"/>
    </row>
    <row r="21" spans="1:13" ht="40" customHeight="1" x14ac:dyDescent="0.2">
      <c r="A21" s="62"/>
      <c r="B21" s="46" t="s">
        <v>264</v>
      </c>
      <c r="C21" s="66">
        <v>6970000</v>
      </c>
      <c r="D21" s="66">
        <v>62939112097</v>
      </c>
      <c r="E21" s="66">
        <v>58155792051</v>
      </c>
      <c r="F21" s="66">
        <f t="shared" si="2"/>
        <v>4783320046</v>
      </c>
      <c r="G21" s="66">
        <v>2955370000</v>
      </c>
      <c r="H21" s="195">
        <f t="shared" ref="H21:H37" si="5">C21/G21</f>
        <v>2.3584187428308469E-3</v>
      </c>
      <c r="I21" s="66">
        <f t="shared" si="3"/>
        <v>11281071.649444908</v>
      </c>
      <c r="J21" s="56">
        <v>0</v>
      </c>
      <c r="K21" s="66">
        <f t="shared" si="4"/>
        <v>6970000</v>
      </c>
      <c r="L21" s="66">
        <v>6970</v>
      </c>
      <c r="M21" s="62"/>
    </row>
    <row r="22" spans="1:13" ht="40" customHeight="1" x14ac:dyDescent="0.2">
      <c r="A22" s="62"/>
      <c r="B22" s="46" t="s">
        <v>265</v>
      </c>
      <c r="C22" s="66">
        <v>31065000</v>
      </c>
      <c r="D22" s="67">
        <v>415424820</v>
      </c>
      <c r="E22" s="67">
        <v>117847261</v>
      </c>
      <c r="F22" s="67">
        <f t="shared" ref="F22:F24" si="6">D22-E22</f>
        <v>297577559</v>
      </c>
      <c r="G22" s="67">
        <v>136788000</v>
      </c>
      <c r="H22" s="195">
        <f t="shared" si="5"/>
        <v>0.22710325467146242</v>
      </c>
      <c r="I22" s="66">
        <f t="shared" ref="I22:I24" si="7">F22*H22</f>
        <v>67580832.166089132</v>
      </c>
      <c r="J22" s="56">
        <v>0</v>
      </c>
      <c r="K22" s="66">
        <f t="shared" ref="K22:K24" si="8">C22-J22</f>
        <v>31065000</v>
      </c>
      <c r="L22" s="66">
        <v>31065</v>
      </c>
      <c r="M22" s="62"/>
    </row>
    <row r="23" spans="1:13" ht="40" customHeight="1" x14ac:dyDescent="0.2">
      <c r="A23" s="62"/>
      <c r="B23" s="46" t="s">
        <v>266</v>
      </c>
      <c r="C23" s="66">
        <v>998000</v>
      </c>
      <c r="D23" s="67">
        <v>241899902</v>
      </c>
      <c r="E23" s="67">
        <v>58995938</v>
      </c>
      <c r="F23" s="67">
        <f t="shared" si="6"/>
        <v>182903964</v>
      </c>
      <c r="G23" s="67">
        <v>57679000</v>
      </c>
      <c r="H23" s="195">
        <f t="shared" si="5"/>
        <v>1.7302657813068882E-2</v>
      </c>
      <c r="I23" s="66">
        <f t="shared" si="7"/>
        <v>3164724.7017458696</v>
      </c>
      <c r="J23" s="56">
        <v>0</v>
      </c>
      <c r="K23" s="66">
        <f t="shared" si="8"/>
        <v>998000</v>
      </c>
      <c r="L23" s="66">
        <v>998</v>
      </c>
      <c r="M23" s="62"/>
    </row>
    <row r="24" spans="1:13" ht="40" customHeight="1" x14ac:dyDescent="0.2">
      <c r="A24" s="62"/>
      <c r="B24" s="46" t="s">
        <v>267</v>
      </c>
      <c r="C24" s="66">
        <v>600000</v>
      </c>
      <c r="D24" s="66">
        <v>224464336</v>
      </c>
      <c r="E24" s="66">
        <v>184620647</v>
      </c>
      <c r="F24" s="66">
        <f t="shared" si="6"/>
        <v>39843689</v>
      </c>
      <c r="G24" s="66">
        <v>20000000</v>
      </c>
      <c r="H24" s="195">
        <f t="shared" si="5"/>
        <v>0.03</v>
      </c>
      <c r="I24" s="66">
        <f t="shared" si="7"/>
        <v>1195310.67</v>
      </c>
      <c r="J24" s="56">
        <v>0</v>
      </c>
      <c r="K24" s="66">
        <f t="shared" si="8"/>
        <v>600000</v>
      </c>
      <c r="L24" s="66">
        <v>600</v>
      </c>
      <c r="M24" s="62"/>
    </row>
    <row r="25" spans="1:13" ht="40" customHeight="1" x14ac:dyDescent="0.2">
      <c r="A25" s="62"/>
      <c r="B25" s="46" t="s">
        <v>268</v>
      </c>
      <c r="C25" s="66">
        <v>4885000</v>
      </c>
      <c r="D25" s="66">
        <v>268894490304</v>
      </c>
      <c r="E25" s="66">
        <v>253740495702</v>
      </c>
      <c r="F25" s="66">
        <f t="shared" ref="F25:F37" si="9">D25-E25</f>
        <v>15153994602</v>
      </c>
      <c r="G25" s="66">
        <v>4536645000</v>
      </c>
      <c r="H25" s="195">
        <f t="shared" si="5"/>
        <v>1.0767869207310688E-3</v>
      </c>
      <c r="I25" s="66">
        <f t="shared" ref="I25:I37" si="10">F25*H25</f>
        <v>16317623.184262818</v>
      </c>
      <c r="J25" s="56">
        <v>0</v>
      </c>
      <c r="K25" s="66">
        <f t="shared" ref="K25:K37" si="11">C25-J25</f>
        <v>4885000</v>
      </c>
      <c r="L25" s="66">
        <v>4885</v>
      </c>
      <c r="M25" s="62"/>
    </row>
    <row r="26" spans="1:13" ht="40" customHeight="1" x14ac:dyDescent="0.2">
      <c r="A26" s="62"/>
      <c r="B26" s="46" t="s">
        <v>269</v>
      </c>
      <c r="C26" s="66">
        <v>2022000</v>
      </c>
      <c r="D26" s="66">
        <v>1240859716</v>
      </c>
      <c r="E26" s="66">
        <v>35524682</v>
      </c>
      <c r="F26" s="66">
        <f t="shared" si="9"/>
        <v>1205335034</v>
      </c>
      <c r="G26" s="66">
        <v>630868971</v>
      </c>
      <c r="H26" s="195">
        <f t="shared" si="5"/>
        <v>3.2051029499753285E-3</v>
      </c>
      <c r="I26" s="66">
        <f t="shared" si="10"/>
        <v>3863222.8731820127</v>
      </c>
      <c r="J26" s="56">
        <v>0</v>
      </c>
      <c r="K26" s="66">
        <f t="shared" si="11"/>
        <v>2022000</v>
      </c>
      <c r="L26" s="66">
        <v>2022</v>
      </c>
      <c r="M26" s="62"/>
    </row>
    <row r="27" spans="1:13" ht="40" customHeight="1" x14ac:dyDescent="0.2">
      <c r="A27" s="62"/>
      <c r="B27" s="46" t="s">
        <v>270</v>
      </c>
      <c r="C27" s="66">
        <v>9485000</v>
      </c>
      <c r="D27" s="66">
        <v>739631931</v>
      </c>
      <c r="E27" s="66">
        <v>37149836</v>
      </c>
      <c r="F27" s="66">
        <f t="shared" si="9"/>
        <v>702482095</v>
      </c>
      <c r="G27" s="66">
        <v>701143000</v>
      </c>
      <c r="H27" s="195">
        <f t="shared" si="5"/>
        <v>1.3527910854133893E-2</v>
      </c>
      <c r="I27" s="66">
        <f t="shared" si="10"/>
        <v>9503115.1577852163</v>
      </c>
      <c r="J27" s="56">
        <v>0</v>
      </c>
      <c r="K27" s="66">
        <f t="shared" si="11"/>
        <v>9485000</v>
      </c>
      <c r="L27" s="66">
        <v>9485</v>
      </c>
      <c r="M27" s="62"/>
    </row>
    <row r="28" spans="1:13" ht="40" customHeight="1" x14ac:dyDescent="0.2">
      <c r="A28" s="62"/>
      <c r="B28" s="46" t="s">
        <v>271</v>
      </c>
      <c r="C28" s="66">
        <v>200000</v>
      </c>
      <c r="D28" s="66">
        <v>2745303110</v>
      </c>
      <c r="E28" s="66">
        <v>656645364</v>
      </c>
      <c r="F28" s="66">
        <f t="shared" si="9"/>
        <v>2088657746</v>
      </c>
      <c r="G28" s="66">
        <v>400000000</v>
      </c>
      <c r="H28" s="195">
        <f t="shared" si="5"/>
        <v>5.0000000000000001E-4</v>
      </c>
      <c r="I28" s="66">
        <f t="shared" si="10"/>
        <v>1044328.873</v>
      </c>
      <c r="J28" s="56">
        <v>0</v>
      </c>
      <c r="K28" s="66">
        <f t="shared" si="11"/>
        <v>200000</v>
      </c>
      <c r="L28" s="66">
        <v>200</v>
      </c>
      <c r="M28" s="62"/>
    </row>
    <row r="29" spans="1:13" ht="40" customHeight="1" x14ac:dyDescent="0.2">
      <c r="A29" s="62"/>
      <c r="B29" s="46" t="s">
        <v>272</v>
      </c>
      <c r="C29" s="66">
        <v>1657000</v>
      </c>
      <c r="D29" s="66">
        <v>471879540</v>
      </c>
      <c r="E29" s="66">
        <v>1705837</v>
      </c>
      <c r="F29" s="66">
        <f t="shared" si="9"/>
        <v>470173703</v>
      </c>
      <c r="G29" s="66">
        <v>448984000</v>
      </c>
      <c r="H29" s="195">
        <f t="shared" si="5"/>
        <v>3.6905546745541044E-3</v>
      </c>
      <c r="I29" s="66">
        <f t="shared" si="10"/>
        <v>1735201.7574590631</v>
      </c>
      <c r="J29" s="56">
        <v>0</v>
      </c>
      <c r="K29" s="66">
        <f t="shared" si="11"/>
        <v>1657000</v>
      </c>
      <c r="L29" s="66">
        <v>1657</v>
      </c>
      <c r="M29" s="62"/>
    </row>
    <row r="30" spans="1:13" ht="40" customHeight="1" x14ac:dyDescent="0.2">
      <c r="A30" s="62"/>
      <c r="B30" s="46" t="s">
        <v>273</v>
      </c>
      <c r="C30" s="66">
        <v>238000</v>
      </c>
      <c r="D30" s="66">
        <v>99772929</v>
      </c>
      <c r="E30" s="66">
        <v>1372259</v>
      </c>
      <c r="F30" s="66">
        <f t="shared" si="9"/>
        <v>98400670</v>
      </c>
      <c r="G30" s="66">
        <v>76640000</v>
      </c>
      <c r="H30" s="195">
        <f t="shared" si="5"/>
        <v>3.1054279749478078E-3</v>
      </c>
      <c r="I30" s="66">
        <f t="shared" si="10"/>
        <v>305576.19337160751</v>
      </c>
      <c r="J30" s="66">
        <v>0</v>
      </c>
      <c r="K30" s="66">
        <f t="shared" si="11"/>
        <v>238000</v>
      </c>
      <c r="L30" s="66">
        <v>238</v>
      </c>
      <c r="M30" s="62"/>
    </row>
    <row r="31" spans="1:13" ht="40" customHeight="1" x14ac:dyDescent="0.2">
      <c r="A31" s="62"/>
      <c r="B31" s="46" t="s">
        <v>274</v>
      </c>
      <c r="C31" s="66">
        <v>10834000</v>
      </c>
      <c r="D31" s="66">
        <v>583189123</v>
      </c>
      <c r="E31" s="66">
        <v>2692993</v>
      </c>
      <c r="F31" s="66">
        <f t="shared" si="9"/>
        <v>580496130</v>
      </c>
      <c r="G31" s="66">
        <v>578966696</v>
      </c>
      <c r="H31" s="195">
        <f t="shared" si="5"/>
        <v>1.8712648024231088E-2</v>
      </c>
      <c r="I31" s="66">
        <f t="shared" si="10"/>
        <v>10862619.760118293</v>
      </c>
      <c r="J31" s="56">
        <v>0</v>
      </c>
      <c r="K31" s="66">
        <f t="shared" si="11"/>
        <v>10834000</v>
      </c>
      <c r="L31" s="66">
        <v>10834</v>
      </c>
      <c r="M31" s="62"/>
    </row>
    <row r="32" spans="1:13" ht="40" customHeight="1" x14ac:dyDescent="0.2">
      <c r="A32" s="62"/>
      <c r="B32" s="46" t="s">
        <v>275</v>
      </c>
      <c r="C32" s="66">
        <v>430000</v>
      </c>
      <c r="D32" s="66">
        <v>2850362221</v>
      </c>
      <c r="E32" s="66">
        <v>281581178</v>
      </c>
      <c r="F32" s="66">
        <f t="shared" si="9"/>
        <v>2568781043</v>
      </c>
      <c r="G32" s="66">
        <v>3000000</v>
      </c>
      <c r="H32" s="195">
        <f t="shared" si="5"/>
        <v>0.14333333333333334</v>
      </c>
      <c r="I32" s="66">
        <f t="shared" si="10"/>
        <v>368191949.49666667</v>
      </c>
      <c r="J32" s="56">
        <v>0</v>
      </c>
      <c r="K32" s="66">
        <f t="shared" si="11"/>
        <v>430000</v>
      </c>
      <c r="L32" s="66">
        <v>430</v>
      </c>
      <c r="M32" s="62"/>
    </row>
    <row r="33" spans="1:13" ht="40" customHeight="1" x14ac:dyDescent="0.2">
      <c r="A33" s="62"/>
      <c r="B33" s="46" t="s">
        <v>321</v>
      </c>
      <c r="C33" s="66">
        <v>310000</v>
      </c>
      <c r="D33" s="66">
        <v>1006641039</v>
      </c>
      <c r="E33" s="66">
        <v>57379216</v>
      </c>
      <c r="F33" s="66">
        <f t="shared" si="9"/>
        <v>949261823</v>
      </c>
      <c r="G33" s="66">
        <v>949160019</v>
      </c>
      <c r="H33" s="195">
        <f t="shared" si="5"/>
        <v>3.2660457014045382E-4</v>
      </c>
      <c r="I33" s="66">
        <f t="shared" si="10"/>
        <v>310033.24965165858</v>
      </c>
      <c r="J33" s="56">
        <v>0</v>
      </c>
      <c r="K33" s="66">
        <f t="shared" si="11"/>
        <v>310000</v>
      </c>
      <c r="L33" s="66">
        <v>310</v>
      </c>
      <c r="M33" s="62"/>
    </row>
    <row r="34" spans="1:13" ht="40" customHeight="1" x14ac:dyDescent="0.2">
      <c r="A34" s="62"/>
      <c r="B34" s="46" t="s">
        <v>277</v>
      </c>
      <c r="C34" s="66">
        <v>6000</v>
      </c>
      <c r="D34" s="66">
        <v>672539087</v>
      </c>
      <c r="E34" s="66">
        <v>119991766</v>
      </c>
      <c r="F34" s="66">
        <f t="shared" si="9"/>
        <v>552547321</v>
      </c>
      <c r="G34" s="66">
        <v>2000000</v>
      </c>
      <c r="H34" s="195">
        <f t="shared" si="5"/>
        <v>3.0000000000000001E-3</v>
      </c>
      <c r="I34" s="66">
        <f t="shared" si="10"/>
        <v>1657641.963</v>
      </c>
      <c r="J34" s="56">
        <v>0</v>
      </c>
      <c r="K34" s="66">
        <f t="shared" si="11"/>
        <v>6000</v>
      </c>
      <c r="L34" s="66">
        <v>6</v>
      </c>
      <c r="M34" s="62"/>
    </row>
    <row r="35" spans="1:13" ht="40" customHeight="1" x14ac:dyDescent="0.2">
      <c r="A35" s="62"/>
      <c r="B35" s="46" t="s">
        <v>276</v>
      </c>
      <c r="C35" s="66">
        <v>120000</v>
      </c>
      <c r="D35" s="66">
        <v>968737968</v>
      </c>
      <c r="E35" s="66">
        <v>569903476</v>
      </c>
      <c r="F35" s="66">
        <f t="shared" si="9"/>
        <v>398834492</v>
      </c>
      <c r="G35" s="66">
        <v>21756000</v>
      </c>
      <c r="H35" s="195">
        <f t="shared" si="5"/>
        <v>5.5157198014340872E-3</v>
      </c>
      <c r="I35" s="66">
        <f t="shared" si="10"/>
        <v>2199859.3050193051</v>
      </c>
      <c r="J35" s="56">
        <v>0</v>
      </c>
      <c r="K35" s="66">
        <f t="shared" si="11"/>
        <v>120000</v>
      </c>
      <c r="L35" s="66">
        <v>120</v>
      </c>
      <c r="M35" s="62"/>
    </row>
    <row r="36" spans="1:13" ht="40" customHeight="1" x14ac:dyDescent="0.2">
      <c r="A36" s="62"/>
      <c r="B36" s="46" t="s">
        <v>323</v>
      </c>
      <c r="C36" s="66">
        <v>1800000</v>
      </c>
      <c r="D36" s="66">
        <v>24857606000000</v>
      </c>
      <c r="E36" s="66">
        <v>24516985000000</v>
      </c>
      <c r="F36" s="66">
        <f t="shared" si="9"/>
        <v>340621000000</v>
      </c>
      <c r="G36" s="66">
        <v>16602000000</v>
      </c>
      <c r="H36" s="195">
        <f t="shared" si="5"/>
        <v>1.0842067220816769E-4</v>
      </c>
      <c r="I36" s="66">
        <f t="shared" si="10"/>
        <v>36930357.78821829</v>
      </c>
      <c r="J36" s="56">
        <v>0</v>
      </c>
      <c r="K36" s="66">
        <f t="shared" si="11"/>
        <v>1800000</v>
      </c>
      <c r="L36" s="66">
        <v>1800</v>
      </c>
      <c r="M36" s="62"/>
    </row>
    <row r="37" spans="1:13" ht="40" customHeight="1" x14ac:dyDescent="0.2">
      <c r="A37" s="62"/>
      <c r="B37" s="46" t="s">
        <v>322</v>
      </c>
      <c r="C37" s="66">
        <v>29000</v>
      </c>
      <c r="D37" s="66">
        <v>14956316</v>
      </c>
      <c r="E37" s="66">
        <v>4724973</v>
      </c>
      <c r="F37" s="66">
        <f t="shared" si="9"/>
        <v>10231343</v>
      </c>
      <c r="G37" s="66">
        <v>4500000</v>
      </c>
      <c r="H37" s="195">
        <f t="shared" si="5"/>
        <v>6.4444444444444445E-3</v>
      </c>
      <c r="I37" s="66">
        <f t="shared" si="10"/>
        <v>65935.321555555551</v>
      </c>
      <c r="J37" s="56">
        <v>0</v>
      </c>
      <c r="K37" s="66">
        <f t="shared" si="11"/>
        <v>29000</v>
      </c>
      <c r="L37" s="66">
        <v>29</v>
      </c>
      <c r="M37" s="62"/>
    </row>
    <row r="38" spans="1:13" ht="40" customHeight="1" x14ac:dyDescent="0.2">
      <c r="A38" s="62"/>
      <c r="B38" s="68" t="s">
        <v>5</v>
      </c>
      <c r="C38" s="66">
        <f>SUM(C19:C37)</f>
        <v>74699000</v>
      </c>
      <c r="D38" s="66">
        <f>SUM(D19:D37)</f>
        <v>25214987798874</v>
      </c>
      <c r="E38" s="66">
        <f>SUM(E19:E37)</f>
        <v>24834116877901</v>
      </c>
      <c r="F38" s="66">
        <f>SUM(F19:F37)</f>
        <v>380870920973</v>
      </c>
      <c r="G38" s="66">
        <f>SUM(G19:G37)</f>
        <v>28631500686</v>
      </c>
      <c r="H38" s="56" t="s">
        <v>143</v>
      </c>
      <c r="I38" s="66">
        <f>SUM(I19:I37)</f>
        <v>583300304.71302009</v>
      </c>
      <c r="J38" s="66">
        <f>SUM(J19:J37)</f>
        <v>0</v>
      </c>
      <c r="K38" s="66">
        <f>SUM(K19:K37)</f>
        <v>74699000</v>
      </c>
      <c r="L38" s="66">
        <f>SUM(L19:L37)</f>
        <v>74699</v>
      </c>
      <c r="M38" s="62"/>
    </row>
    <row r="39" spans="1:13" ht="6.75" customHeight="1" x14ac:dyDescent="0.2">
      <c r="A39" s="59"/>
      <c r="B39" s="59"/>
      <c r="C39" s="59"/>
      <c r="D39" s="59"/>
      <c r="E39" s="59"/>
      <c r="F39" s="59"/>
      <c r="G39" s="59"/>
      <c r="H39" s="59"/>
      <c r="I39" s="59"/>
      <c r="J39" s="59"/>
      <c r="K39" s="59"/>
      <c r="L39" s="59"/>
    </row>
  </sheetData>
  <autoFilter ref="A18:N38" xr:uid="{00000000-0001-0000-0200-000000000000}"/>
  <phoneticPr fontId="6"/>
  <pageMargins left="0.70866141732283472" right="0.70866141732283472" top="0.31496062992125984" bottom="0.31496062992125984" header="0.31496062992125984" footer="0.31496062992125984"/>
  <pageSetup paperSize="9" scale="60" orientation="landscape" r:id="rId1"/>
  <rowBreaks count="1" manualBreakCount="1">
    <brk id="1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00"/>
  </sheetPr>
  <dimension ref="A1:G23"/>
  <sheetViews>
    <sheetView topLeftCell="A10" zoomScaleNormal="100" zoomScaleSheetLayoutView="100" workbookViewId="0">
      <selection activeCell="A22" sqref="A22"/>
    </sheetView>
  </sheetViews>
  <sheetFormatPr defaultColWidth="9" defaultRowHeight="13" x14ac:dyDescent="0.2"/>
  <cols>
    <col min="1" max="1" width="27.453125" style="5" customWidth="1"/>
    <col min="2" max="6" width="15.6328125" style="5" customWidth="1"/>
    <col min="7" max="7" width="15.6328125" style="21" customWidth="1"/>
    <col min="8" max="16384" width="9" style="5"/>
  </cols>
  <sheetData>
    <row r="1" spans="1:7" ht="11.25" customHeight="1" x14ac:dyDescent="0.2"/>
    <row r="2" spans="1:7" ht="18.75" customHeight="1" x14ac:dyDescent="0.2">
      <c r="A2" s="80" t="s">
        <v>139</v>
      </c>
      <c r="B2" s="41"/>
      <c r="C2" s="41"/>
      <c r="D2" s="41"/>
      <c r="E2" s="41"/>
      <c r="F2" s="41"/>
      <c r="G2" s="217" t="s">
        <v>140</v>
      </c>
    </row>
    <row r="3" spans="1:7" s="12" customFormat="1" ht="17.5" customHeight="1" x14ac:dyDescent="0.2">
      <c r="A3" s="225" t="s">
        <v>51</v>
      </c>
      <c r="B3" s="226" t="s">
        <v>4</v>
      </c>
      <c r="C3" s="226" t="s">
        <v>3</v>
      </c>
      <c r="D3" s="226" t="s">
        <v>1</v>
      </c>
      <c r="E3" s="226" t="s">
        <v>2</v>
      </c>
      <c r="F3" s="223" t="s">
        <v>52</v>
      </c>
      <c r="G3" s="223" t="s">
        <v>184</v>
      </c>
    </row>
    <row r="4" spans="1:7" s="43" customFormat="1" ht="17.5" customHeight="1" x14ac:dyDescent="0.2">
      <c r="A4" s="225"/>
      <c r="B4" s="224"/>
      <c r="C4" s="224"/>
      <c r="D4" s="224"/>
      <c r="E4" s="224"/>
      <c r="F4" s="224"/>
      <c r="G4" s="224"/>
    </row>
    <row r="5" spans="1:7" s="12" customFormat="1" ht="22.5" customHeight="1" x14ac:dyDescent="0.2">
      <c r="A5" s="28" t="s">
        <v>197</v>
      </c>
      <c r="B5" s="44">
        <v>997589000</v>
      </c>
      <c r="C5" s="45">
        <v>0</v>
      </c>
      <c r="D5" s="45">
        <v>0</v>
      </c>
      <c r="E5" s="45">
        <v>0</v>
      </c>
      <c r="F5" s="44">
        <v>997589000</v>
      </c>
      <c r="G5" s="44">
        <v>997589</v>
      </c>
    </row>
    <row r="6" spans="1:7" s="12" customFormat="1" ht="22.5" customHeight="1" x14ac:dyDescent="0.2">
      <c r="A6" s="28" t="s">
        <v>198</v>
      </c>
      <c r="B6" s="44">
        <v>722971000</v>
      </c>
      <c r="C6" s="45">
        <v>0</v>
      </c>
      <c r="D6" s="45">
        <v>0</v>
      </c>
      <c r="E6" s="45">
        <v>0</v>
      </c>
      <c r="F6" s="44">
        <v>722971000</v>
      </c>
      <c r="G6" s="44">
        <v>722971</v>
      </c>
    </row>
    <row r="7" spans="1:7" s="12" customFormat="1" ht="22.5" customHeight="1" x14ac:dyDescent="0.2">
      <c r="A7" s="28" t="s">
        <v>199</v>
      </c>
      <c r="B7" s="44">
        <v>17117000</v>
      </c>
      <c r="C7" s="45">
        <v>0</v>
      </c>
      <c r="D7" s="45">
        <v>0</v>
      </c>
      <c r="E7" s="45">
        <v>0</v>
      </c>
      <c r="F7" s="44">
        <v>17117000</v>
      </c>
      <c r="G7" s="44">
        <v>17117</v>
      </c>
    </row>
    <row r="8" spans="1:7" s="12" customFormat="1" ht="22.5" customHeight="1" x14ac:dyDescent="0.2">
      <c r="A8" s="28" t="s">
        <v>200</v>
      </c>
      <c r="B8" s="44">
        <v>331983000</v>
      </c>
      <c r="C8" s="45">
        <v>299929500</v>
      </c>
      <c r="D8" s="45">
        <v>0</v>
      </c>
      <c r="E8" s="45">
        <v>0</v>
      </c>
      <c r="F8" s="44">
        <v>631912500</v>
      </c>
      <c r="G8" s="44">
        <v>631893</v>
      </c>
    </row>
    <row r="9" spans="1:7" s="12" customFormat="1" ht="22.5" customHeight="1" x14ac:dyDescent="0.2">
      <c r="A9" s="28" t="s">
        <v>201</v>
      </c>
      <c r="B9" s="44">
        <v>5625000</v>
      </c>
      <c r="C9" s="45">
        <v>0</v>
      </c>
      <c r="D9" s="45">
        <v>0</v>
      </c>
      <c r="E9" s="45">
        <v>0</v>
      </c>
      <c r="F9" s="44">
        <v>5625000</v>
      </c>
      <c r="G9" s="44">
        <v>5625</v>
      </c>
    </row>
    <row r="10" spans="1:7" s="12" customFormat="1" ht="22.5" customHeight="1" x14ac:dyDescent="0.2">
      <c r="A10" s="28" t="s">
        <v>202</v>
      </c>
      <c r="B10" s="44">
        <v>5404182</v>
      </c>
      <c r="C10" s="45">
        <v>199346415</v>
      </c>
      <c r="D10" s="45">
        <v>0</v>
      </c>
      <c r="E10" s="45">
        <v>0</v>
      </c>
      <c r="F10" s="44">
        <v>204750597</v>
      </c>
      <c r="G10" s="44">
        <v>205390</v>
      </c>
    </row>
    <row r="11" spans="1:7" s="12" customFormat="1" ht="22.5" customHeight="1" x14ac:dyDescent="0.2">
      <c r="A11" s="28" t="s">
        <v>203</v>
      </c>
      <c r="B11" s="44">
        <v>14543000</v>
      </c>
      <c r="C11" s="45">
        <v>0</v>
      </c>
      <c r="D11" s="45">
        <v>0</v>
      </c>
      <c r="E11" s="45">
        <v>0</v>
      </c>
      <c r="F11" s="44">
        <v>14543000</v>
      </c>
      <c r="G11" s="44">
        <v>14543</v>
      </c>
    </row>
    <row r="12" spans="1:7" s="12" customFormat="1" ht="22.5" customHeight="1" x14ac:dyDescent="0.2">
      <c r="A12" s="28" t="s">
        <v>204</v>
      </c>
      <c r="B12" s="44">
        <v>42462000</v>
      </c>
      <c r="C12" s="45">
        <v>0</v>
      </c>
      <c r="D12" s="45">
        <v>0</v>
      </c>
      <c r="E12" s="45">
        <v>0</v>
      </c>
      <c r="F12" s="44">
        <v>42462000</v>
      </c>
      <c r="G12" s="44">
        <v>42462</v>
      </c>
    </row>
    <row r="13" spans="1:7" s="12" customFormat="1" ht="22.5" customHeight="1" x14ac:dyDescent="0.2">
      <c r="A13" s="28" t="s">
        <v>205</v>
      </c>
      <c r="B13" s="44">
        <v>20016000</v>
      </c>
      <c r="C13" s="45">
        <v>0</v>
      </c>
      <c r="D13" s="45">
        <v>0</v>
      </c>
      <c r="E13" s="45">
        <v>0</v>
      </c>
      <c r="F13" s="44">
        <v>20016000</v>
      </c>
      <c r="G13" s="44">
        <v>20016</v>
      </c>
    </row>
    <row r="14" spans="1:7" s="12" customFormat="1" ht="22.5" customHeight="1" x14ac:dyDescent="0.2">
      <c r="A14" s="28" t="s">
        <v>206</v>
      </c>
      <c r="B14" s="44">
        <v>3187000</v>
      </c>
      <c r="C14" s="45">
        <v>0</v>
      </c>
      <c r="D14" s="45">
        <v>0</v>
      </c>
      <c r="E14" s="45">
        <v>0</v>
      </c>
      <c r="F14" s="44">
        <v>3187000</v>
      </c>
      <c r="G14" s="44">
        <v>3187</v>
      </c>
    </row>
    <row r="15" spans="1:7" s="12" customFormat="1" ht="22.5" customHeight="1" x14ac:dyDescent="0.2">
      <c r="A15" s="28" t="s">
        <v>207</v>
      </c>
      <c r="B15" s="44">
        <v>49425000</v>
      </c>
      <c r="C15" s="45">
        <v>0</v>
      </c>
      <c r="D15" s="45">
        <v>0</v>
      </c>
      <c r="E15" s="45">
        <v>0</v>
      </c>
      <c r="F15" s="44">
        <v>49425000</v>
      </c>
      <c r="G15" s="44">
        <v>49425</v>
      </c>
    </row>
    <row r="16" spans="1:7" s="12" customFormat="1" ht="22.5" customHeight="1" x14ac:dyDescent="0.2">
      <c r="A16" s="28" t="s">
        <v>208</v>
      </c>
      <c r="B16" s="44">
        <v>1645346</v>
      </c>
      <c r="C16" s="45">
        <v>1093055035</v>
      </c>
      <c r="D16" s="45">
        <v>0</v>
      </c>
      <c r="E16" s="45">
        <v>0</v>
      </c>
      <c r="F16" s="44">
        <v>1094700381</v>
      </c>
      <c r="G16" s="44">
        <v>1100000</v>
      </c>
    </row>
    <row r="17" spans="1:7" s="12" customFormat="1" ht="22.5" customHeight="1" x14ac:dyDescent="0.2">
      <c r="A17" s="28" t="s">
        <v>209</v>
      </c>
      <c r="B17" s="44">
        <v>1514000</v>
      </c>
      <c r="C17" s="45">
        <v>0</v>
      </c>
      <c r="D17" s="45">
        <v>0</v>
      </c>
      <c r="E17" s="45">
        <v>0</v>
      </c>
      <c r="F17" s="44">
        <v>1514000</v>
      </c>
      <c r="G17" s="44">
        <v>1514</v>
      </c>
    </row>
    <row r="18" spans="1:7" s="12" customFormat="1" ht="22.5" customHeight="1" x14ac:dyDescent="0.2">
      <c r="A18" s="28" t="s">
        <v>324</v>
      </c>
      <c r="B18" s="44">
        <v>12936000</v>
      </c>
      <c r="C18" s="45">
        <v>0</v>
      </c>
      <c r="D18" s="45">
        <v>0</v>
      </c>
      <c r="E18" s="45">
        <v>0</v>
      </c>
      <c r="F18" s="44">
        <v>12936000</v>
      </c>
      <c r="G18" s="44">
        <v>12936</v>
      </c>
    </row>
    <row r="19" spans="1:7" s="12" customFormat="1" ht="22.5" customHeight="1" x14ac:dyDescent="0.2">
      <c r="A19" s="28" t="s">
        <v>285</v>
      </c>
      <c r="B19" s="44">
        <v>10780000</v>
      </c>
      <c r="C19" s="45">
        <v>0</v>
      </c>
      <c r="D19" s="45">
        <v>0</v>
      </c>
      <c r="E19" s="45">
        <v>0</v>
      </c>
      <c r="F19" s="44">
        <v>10780000</v>
      </c>
      <c r="G19" s="44">
        <v>10780</v>
      </c>
    </row>
    <row r="20" spans="1:7" s="12" customFormat="1" ht="22.5" customHeight="1" x14ac:dyDescent="0.2">
      <c r="A20" s="28" t="s">
        <v>210</v>
      </c>
      <c r="B20" s="44">
        <v>500000</v>
      </c>
      <c r="C20" s="45">
        <v>0</v>
      </c>
      <c r="D20" s="45">
        <v>0</v>
      </c>
      <c r="E20" s="45">
        <v>0</v>
      </c>
      <c r="F20" s="44">
        <v>500000</v>
      </c>
      <c r="G20" s="44">
        <v>500</v>
      </c>
    </row>
    <row r="21" spans="1:7" s="12" customFormat="1" ht="22.5" customHeight="1" x14ac:dyDescent="0.2">
      <c r="A21" s="28" t="s">
        <v>211</v>
      </c>
      <c r="B21" s="44">
        <v>17851689</v>
      </c>
      <c r="C21" s="45">
        <v>0</v>
      </c>
      <c r="D21" s="45">
        <v>0</v>
      </c>
      <c r="E21" s="45">
        <v>0</v>
      </c>
      <c r="F21" s="44">
        <f t="shared" ref="F21:F22" si="0">SUM(B21:E21)</f>
        <v>17851689</v>
      </c>
      <c r="G21" s="44">
        <v>17852</v>
      </c>
    </row>
    <row r="22" spans="1:7" s="12" customFormat="1" ht="22.5" customHeight="1" x14ac:dyDescent="0.2">
      <c r="A22" s="28" t="s">
        <v>212</v>
      </c>
      <c r="B22" s="44">
        <v>59733072</v>
      </c>
      <c r="C22" s="45">
        <v>0</v>
      </c>
      <c r="D22" s="45">
        <v>0</v>
      </c>
      <c r="E22" s="45">
        <v>0</v>
      </c>
      <c r="F22" s="44">
        <f t="shared" si="0"/>
        <v>59733072</v>
      </c>
      <c r="G22" s="44">
        <v>59733</v>
      </c>
    </row>
    <row r="23" spans="1:7" s="12" customFormat="1" ht="22.5" customHeight="1" x14ac:dyDescent="0.2">
      <c r="A23" s="14" t="s">
        <v>5</v>
      </c>
      <c r="B23" s="15">
        <f t="shared" ref="B23:G23" si="1">SUM(B5:B22)</f>
        <v>2315282289</v>
      </c>
      <c r="C23" s="15">
        <f t="shared" si="1"/>
        <v>1592330950</v>
      </c>
      <c r="D23" s="15">
        <f t="shared" si="1"/>
        <v>0</v>
      </c>
      <c r="E23" s="15">
        <f t="shared" si="1"/>
        <v>0</v>
      </c>
      <c r="F23" s="15">
        <f t="shared" si="1"/>
        <v>3907613239</v>
      </c>
      <c r="G23" s="15">
        <f t="shared" si="1"/>
        <v>3913533</v>
      </c>
    </row>
  </sheetData>
  <mergeCells count="7">
    <mergeCell ref="G3:G4"/>
    <mergeCell ref="A3:A4"/>
    <mergeCell ref="B3:B4"/>
    <mergeCell ref="C3:C4"/>
    <mergeCell ref="D3:D4"/>
    <mergeCell ref="E3:E4"/>
    <mergeCell ref="F3:F4"/>
  </mergeCells>
  <phoneticPr fontId="6"/>
  <printOptions horizontalCentered="1"/>
  <pageMargins left="0.19685039370078741" right="0.19685039370078741" top="0.39370078740157483" bottom="0.15748031496062992" header="0.31496062992125984" footer="0.31496062992125984"/>
  <pageSetup paperSize="9" scale="11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FF0000"/>
  </sheetPr>
  <dimension ref="A1:H21"/>
  <sheetViews>
    <sheetView topLeftCell="A5" zoomScaleNormal="100" zoomScaleSheetLayoutView="100" workbookViewId="0">
      <selection activeCell="F19" sqref="F19"/>
    </sheetView>
  </sheetViews>
  <sheetFormatPr defaultColWidth="9" defaultRowHeight="13" x14ac:dyDescent="0.2"/>
  <cols>
    <col min="1" max="1" width="26.08984375" style="5" bestFit="1" customWidth="1"/>
    <col min="2" max="3" width="18.6328125" style="5" customWidth="1"/>
    <col min="4" max="4" width="3.453125" style="5" customWidth="1"/>
    <col min="5" max="5" width="26.08984375" style="5" bestFit="1" customWidth="1"/>
    <col min="6" max="7" width="18.6328125" style="5" customWidth="1"/>
    <col min="8" max="8" width="11.36328125" style="5" customWidth="1"/>
    <col min="9" max="16384" width="9" style="5"/>
  </cols>
  <sheetData>
    <row r="1" spans="1:7" ht="11.25" customHeight="1" x14ac:dyDescent="0.2"/>
    <row r="2" spans="1:7" ht="19.5" customHeight="1" x14ac:dyDescent="0.2">
      <c r="A2" s="19" t="s">
        <v>278</v>
      </c>
      <c r="B2" s="20"/>
      <c r="C2" s="216" t="s">
        <v>142</v>
      </c>
      <c r="D2" s="20"/>
      <c r="E2" s="6" t="s">
        <v>279</v>
      </c>
      <c r="F2" s="20"/>
      <c r="G2" s="216" t="s">
        <v>142</v>
      </c>
    </row>
    <row r="3" spans="1:7" s="12" customFormat="1" ht="30" customHeight="1" x14ac:dyDescent="0.2">
      <c r="A3" s="13" t="s">
        <v>53</v>
      </c>
      <c r="B3" s="13" t="s">
        <v>55</v>
      </c>
      <c r="C3" s="13" t="s">
        <v>56</v>
      </c>
      <c r="D3" s="21"/>
      <c r="E3" s="13" t="s">
        <v>53</v>
      </c>
      <c r="F3" s="13" t="s">
        <v>55</v>
      </c>
      <c r="G3" s="13" t="s">
        <v>56</v>
      </c>
    </row>
    <row r="4" spans="1:7" s="12" customFormat="1" ht="16.149999999999999" customHeight="1" x14ac:dyDescent="0.2">
      <c r="A4" s="22" t="s">
        <v>57</v>
      </c>
      <c r="B4" s="23"/>
      <c r="C4" s="23"/>
      <c r="D4" s="24"/>
      <c r="E4" s="23" t="s">
        <v>57</v>
      </c>
      <c r="F4" s="23"/>
      <c r="G4" s="23"/>
    </row>
    <row r="5" spans="1:7" s="12" customFormat="1" ht="21" customHeight="1" x14ac:dyDescent="0.2">
      <c r="A5" s="203" t="s">
        <v>54</v>
      </c>
      <c r="B5" s="26"/>
      <c r="C5" s="26"/>
      <c r="D5" s="24"/>
      <c r="E5" s="204" t="s">
        <v>221</v>
      </c>
      <c r="F5" s="26"/>
      <c r="G5" s="26"/>
    </row>
    <row r="6" spans="1:7" s="12" customFormat="1" ht="21" customHeight="1" x14ac:dyDescent="0.2">
      <c r="A6" s="27" t="s">
        <v>213</v>
      </c>
      <c r="B6" s="119">
        <v>20302355</v>
      </c>
      <c r="C6" s="16">
        <v>0</v>
      </c>
      <c r="D6" s="24"/>
      <c r="E6" s="27" t="s">
        <v>213</v>
      </c>
      <c r="F6" s="15">
        <v>0</v>
      </c>
      <c r="G6" s="16">
        <v>0</v>
      </c>
    </row>
    <row r="7" spans="1:7" s="12" customFormat="1" ht="21" customHeight="1" thickBot="1" x14ac:dyDescent="0.25">
      <c r="A7" s="29" t="s">
        <v>58</v>
      </c>
      <c r="B7" s="30">
        <f>SUM(B4:B6)</f>
        <v>20302355</v>
      </c>
      <c r="C7" s="40">
        <f>SUM(C4:C6)</f>
        <v>0</v>
      </c>
      <c r="D7" s="24"/>
      <c r="E7" s="31" t="s">
        <v>58</v>
      </c>
      <c r="F7" s="30">
        <f t="shared" ref="F7:G7" si="0">SUM(F4:F6)</f>
        <v>0</v>
      </c>
      <c r="G7" s="40">
        <f t="shared" si="0"/>
        <v>0</v>
      </c>
    </row>
    <row r="8" spans="1:7" s="12" customFormat="1" ht="16.149999999999999" customHeight="1" thickTop="1" x14ac:dyDescent="0.2">
      <c r="A8" s="32" t="s">
        <v>59</v>
      </c>
      <c r="B8" s="33"/>
      <c r="C8" s="33"/>
      <c r="D8" s="24"/>
      <c r="E8" s="33" t="s">
        <v>59</v>
      </c>
      <c r="F8" s="33"/>
      <c r="G8" s="33"/>
    </row>
    <row r="9" spans="1:7" s="12" customFormat="1" ht="16.149999999999999" customHeight="1" x14ac:dyDescent="0.2">
      <c r="A9" s="25" t="s">
        <v>60</v>
      </c>
      <c r="B9" s="26"/>
      <c r="C9" s="26"/>
      <c r="D9" s="24"/>
      <c r="E9" s="26" t="s">
        <v>60</v>
      </c>
      <c r="F9" s="26"/>
      <c r="G9" s="26"/>
    </row>
    <row r="10" spans="1:7" s="12" customFormat="1" ht="21" customHeight="1" x14ac:dyDescent="0.2">
      <c r="A10" s="32" t="s">
        <v>214</v>
      </c>
      <c r="B10" s="33">
        <v>16093045</v>
      </c>
      <c r="C10" s="33">
        <v>291348</v>
      </c>
      <c r="D10" s="24"/>
      <c r="E10" s="33" t="s">
        <v>214</v>
      </c>
      <c r="F10" s="33">
        <v>3616265</v>
      </c>
      <c r="G10" s="33">
        <v>65469</v>
      </c>
    </row>
    <row r="11" spans="1:7" s="12" customFormat="1" ht="21" customHeight="1" x14ac:dyDescent="0.2">
      <c r="A11" s="27" t="s">
        <v>215</v>
      </c>
      <c r="B11" s="15">
        <v>53126974</v>
      </c>
      <c r="C11" s="15">
        <v>1900434</v>
      </c>
      <c r="D11" s="24"/>
      <c r="E11" s="15" t="s">
        <v>215</v>
      </c>
      <c r="F11" s="15">
        <v>33642214</v>
      </c>
      <c r="G11" s="15">
        <v>1203434</v>
      </c>
    </row>
    <row r="12" spans="1:7" s="12" customFormat="1" ht="21" customHeight="1" x14ac:dyDescent="0.2">
      <c r="A12" s="27" t="s">
        <v>216</v>
      </c>
      <c r="B12" s="15">
        <v>754040</v>
      </c>
      <c r="C12" s="15">
        <v>14191</v>
      </c>
      <c r="D12" s="24"/>
      <c r="E12" s="15" t="s">
        <v>216</v>
      </c>
      <c r="F12" s="15">
        <v>352800</v>
      </c>
      <c r="G12" s="15">
        <v>6640</v>
      </c>
    </row>
    <row r="13" spans="1:7" s="12" customFormat="1" ht="21" customHeight="1" x14ac:dyDescent="0.2">
      <c r="A13" s="27" t="s">
        <v>217</v>
      </c>
      <c r="B13" s="15">
        <v>230700</v>
      </c>
      <c r="C13" s="15">
        <v>34815</v>
      </c>
      <c r="D13" s="24"/>
      <c r="E13" s="15" t="s">
        <v>217</v>
      </c>
      <c r="F13" s="15">
        <v>15750</v>
      </c>
      <c r="G13" s="15">
        <v>2377</v>
      </c>
    </row>
    <row r="14" spans="1:7" s="12" customFormat="1" ht="21" customHeight="1" x14ac:dyDescent="0.2">
      <c r="A14" s="27" t="s">
        <v>61</v>
      </c>
      <c r="B14" s="15"/>
      <c r="C14" s="15"/>
      <c r="D14" s="24"/>
      <c r="E14" s="15" t="s">
        <v>220</v>
      </c>
      <c r="F14" s="15"/>
      <c r="G14" s="15"/>
    </row>
    <row r="15" spans="1:7" s="12" customFormat="1" ht="21" customHeight="1" x14ac:dyDescent="0.2">
      <c r="A15" s="27" t="s">
        <v>218</v>
      </c>
      <c r="B15" s="16">
        <v>327596</v>
      </c>
      <c r="C15" s="15">
        <v>0</v>
      </c>
      <c r="D15" s="24"/>
      <c r="E15" s="15" t="s">
        <v>218</v>
      </c>
      <c r="F15" s="16">
        <v>0</v>
      </c>
      <c r="G15" s="15">
        <v>0</v>
      </c>
    </row>
    <row r="16" spans="1:7" s="12" customFormat="1" ht="21" customHeight="1" x14ac:dyDescent="0.2">
      <c r="A16" s="27" t="s">
        <v>286</v>
      </c>
      <c r="B16" s="16">
        <v>456890</v>
      </c>
      <c r="C16" s="15">
        <v>0</v>
      </c>
      <c r="D16" s="24"/>
      <c r="E16" s="27" t="s">
        <v>286</v>
      </c>
      <c r="F16" s="16">
        <v>0</v>
      </c>
      <c r="G16" s="15">
        <v>0</v>
      </c>
    </row>
    <row r="17" spans="1:8" s="12" customFormat="1" ht="21" customHeight="1" x14ac:dyDescent="0.2">
      <c r="A17" s="32" t="s">
        <v>219</v>
      </c>
      <c r="B17" s="208">
        <v>3290520</v>
      </c>
      <c r="C17" s="15">
        <v>0</v>
      </c>
      <c r="D17" s="24"/>
      <c r="E17" s="33" t="s">
        <v>219</v>
      </c>
      <c r="F17" s="33">
        <v>0</v>
      </c>
      <c r="G17" s="15">
        <v>0</v>
      </c>
    </row>
    <row r="18" spans="1:8" s="12" customFormat="1" ht="21" customHeight="1" thickBot="1" x14ac:dyDescent="0.25">
      <c r="A18" s="29" t="s">
        <v>58</v>
      </c>
      <c r="B18" s="30">
        <f>SUM(B8:B17)</f>
        <v>74279765</v>
      </c>
      <c r="C18" s="30">
        <f>SUM(C8:C17)</f>
        <v>2240788</v>
      </c>
      <c r="D18" s="24"/>
      <c r="E18" s="31" t="s">
        <v>58</v>
      </c>
      <c r="F18" s="30">
        <f>SUM(F8:F17)</f>
        <v>37627029</v>
      </c>
      <c r="G18" s="30">
        <f>SUM(G8:G17)</f>
        <v>1277920</v>
      </c>
    </row>
    <row r="19" spans="1:8" s="12" customFormat="1" ht="21" customHeight="1" thickTop="1" x14ac:dyDescent="0.2">
      <c r="A19" s="34" t="s">
        <v>5</v>
      </c>
      <c r="B19" s="26">
        <f>B7+B18</f>
        <v>94582120</v>
      </c>
      <c r="C19" s="26">
        <f>C7+C18</f>
        <v>2240788</v>
      </c>
      <c r="D19" s="24"/>
      <c r="E19" s="35" t="s">
        <v>5</v>
      </c>
      <c r="F19" s="26">
        <f>F7+F18</f>
        <v>37627029</v>
      </c>
      <c r="G19" s="26">
        <f>G7+G18</f>
        <v>1277920</v>
      </c>
    </row>
    <row r="20" spans="1:8" s="12" customFormat="1" ht="21" customHeight="1" x14ac:dyDescent="0.2">
      <c r="A20" s="36"/>
      <c r="B20" s="37"/>
      <c r="C20" s="37"/>
      <c r="D20" s="24"/>
      <c r="E20" s="38"/>
      <c r="F20" s="37"/>
      <c r="G20" s="37"/>
    </row>
    <row r="21" spans="1:8" x14ac:dyDescent="0.2">
      <c r="A21" s="7"/>
      <c r="B21" s="39"/>
      <c r="C21" s="39"/>
      <c r="D21" s="39"/>
      <c r="E21" s="39"/>
      <c r="F21" s="7"/>
      <c r="G21" s="7"/>
      <c r="H21" s="7"/>
    </row>
  </sheetData>
  <phoneticPr fontId="6"/>
  <pageMargins left="0.59055118110236227" right="0.11811023622047245" top="0.47244094488188981" bottom="0.59055118110236227" header="0.31496062992125984" footer="0.31496062992125984"/>
  <pageSetup paperSize="9" scale="10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rgb="FFFF0000"/>
  </sheetPr>
  <dimension ref="A1:K17"/>
  <sheetViews>
    <sheetView view="pageBreakPreview" zoomScaleNormal="100" zoomScaleSheetLayoutView="100" workbookViewId="0">
      <selection activeCell="A6" sqref="A6"/>
    </sheetView>
  </sheetViews>
  <sheetFormatPr defaultColWidth="9" defaultRowHeight="13" x14ac:dyDescent="0.2"/>
  <cols>
    <col min="1" max="1" width="18.26953125" style="5" customWidth="1"/>
    <col min="2" max="11" width="15.08984375" style="5" customWidth="1"/>
    <col min="12" max="16384" width="9" style="5"/>
  </cols>
  <sheetData>
    <row r="1" spans="1:11" ht="20.25" customHeight="1" x14ac:dyDescent="0.2">
      <c r="A1" s="81" t="s">
        <v>62</v>
      </c>
    </row>
    <row r="2" spans="1:11" ht="20.25" customHeight="1" x14ac:dyDescent="0.2">
      <c r="A2" s="82" t="s">
        <v>63</v>
      </c>
      <c r="B2" s="17"/>
      <c r="C2" s="18"/>
      <c r="D2" s="18"/>
      <c r="E2" s="18"/>
      <c r="F2" s="18"/>
      <c r="G2" s="18"/>
      <c r="H2" s="18"/>
      <c r="I2" s="18"/>
      <c r="J2" s="18"/>
      <c r="K2" s="98" t="s">
        <v>142</v>
      </c>
    </row>
    <row r="3" spans="1:11" ht="16" customHeight="1" x14ac:dyDescent="0.2">
      <c r="A3" s="229" t="s">
        <v>51</v>
      </c>
      <c r="B3" s="227" t="s">
        <v>64</v>
      </c>
      <c r="C3" s="83"/>
      <c r="D3" s="231" t="s">
        <v>65</v>
      </c>
      <c r="E3" s="229" t="s">
        <v>66</v>
      </c>
      <c r="F3" s="229" t="s">
        <v>67</v>
      </c>
      <c r="G3" s="229" t="s">
        <v>68</v>
      </c>
      <c r="H3" s="227" t="s">
        <v>69</v>
      </c>
      <c r="I3" s="84"/>
      <c r="J3" s="85"/>
      <c r="K3" s="229" t="s">
        <v>70</v>
      </c>
    </row>
    <row r="4" spans="1:11" ht="16" customHeight="1" x14ac:dyDescent="0.2">
      <c r="A4" s="230"/>
      <c r="B4" s="228"/>
      <c r="C4" s="86" t="s">
        <v>71</v>
      </c>
      <c r="D4" s="232"/>
      <c r="E4" s="230"/>
      <c r="F4" s="230"/>
      <c r="G4" s="230"/>
      <c r="H4" s="228"/>
      <c r="I4" s="87" t="s">
        <v>72</v>
      </c>
      <c r="J4" s="87" t="s">
        <v>73</v>
      </c>
      <c r="K4" s="230"/>
    </row>
    <row r="5" spans="1:11" ht="25" customHeight="1" x14ac:dyDescent="0.2">
      <c r="A5" s="88" t="s">
        <v>222</v>
      </c>
      <c r="B5" s="89"/>
      <c r="C5" s="90"/>
      <c r="D5" s="91"/>
      <c r="E5" s="92"/>
      <c r="F5" s="92"/>
      <c r="G5" s="92"/>
      <c r="H5" s="92"/>
      <c r="I5" s="92"/>
      <c r="J5" s="92"/>
      <c r="K5" s="92"/>
    </row>
    <row r="6" spans="1:11" ht="25" customHeight="1" x14ac:dyDescent="0.2">
      <c r="A6" s="88" t="s">
        <v>223</v>
      </c>
      <c r="B6" s="89">
        <f t="shared" ref="B6:B11" si="0">SUM(D6:H6,K6)</f>
        <v>1946700645</v>
      </c>
      <c r="C6" s="90">
        <v>304376796</v>
      </c>
      <c r="D6" s="91">
        <v>1870600645</v>
      </c>
      <c r="E6" s="92">
        <v>63400000</v>
      </c>
      <c r="F6" s="92">
        <v>12700000</v>
      </c>
      <c r="G6" s="92">
        <v>0</v>
      </c>
      <c r="H6" s="92">
        <v>0</v>
      </c>
      <c r="I6" s="92">
        <v>0</v>
      </c>
      <c r="J6" s="92">
        <v>0</v>
      </c>
      <c r="K6" s="92">
        <v>0</v>
      </c>
    </row>
    <row r="7" spans="1:11" ht="25.5" customHeight="1" x14ac:dyDescent="0.2">
      <c r="A7" s="88" t="s">
        <v>224</v>
      </c>
      <c r="B7" s="89">
        <f t="shared" si="0"/>
        <v>0</v>
      </c>
      <c r="C7" s="90">
        <v>0</v>
      </c>
      <c r="D7" s="91">
        <v>0</v>
      </c>
      <c r="E7" s="92">
        <v>0</v>
      </c>
      <c r="F7" s="92">
        <v>0</v>
      </c>
      <c r="G7" s="92">
        <v>0</v>
      </c>
      <c r="H7" s="89">
        <v>0</v>
      </c>
      <c r="I7" s="93">
        <v>0</v>
      </c>
      <c r="J7" s="93">
        <v>0</v>
      </c>
      <c r="K7" s="93">
        <v>0</v>
      </c>
    </row>
    <row r="8" spans="1:11" ht="25.5" customHeight="1" x14ac:dyDescent="0.2">
      <c r="A8" s="88" t="s">
        <v>225</v>
      </c>
      <c r="B8" s="89">
        <f t="shared" si="0"/>
        <v>24665546</v>
      </c>
      <c r="C8" s="90">
        <v>3927486</v>
      </c>
      <c r="D8" s="91">
        <v>24665546</v>
      </c>
      <c r="E8" s="89">
        <v>0</v>
      </c>
      <c r="F8" s="89">
        <v>0</v>
      </c>
      <c r="G8" s="89">
        <v>0</v>
      </c>
      <c r="H8" s="89">
        <v>0</v>
      </c>
      <c r="I8" s="89">
        <v>0</v>
      </c>
      <c r="J8" s="89">
        <v>0</v>
      </c>
      <c r="K8" s="89">
        <v>0</v>
      </c>
    </row>
    <row r="9" spans="1:11" ht="25" customHeight="1" x14ac:dyDescent="0.2">
      <c r="A9" s="88" t="s">
        <v>226</v>
      </c>
      <c r="B9" s="89">
        <f t="shared" si="0"/>
        <v>98964210</v>
      </c>
      <c r="C9" s="90">
        <v>15312209</v>
      </c>
      <c r="D9" s="91">
        <v>92032210</v>
      </c>
      <c r="E9" s="92">
        <v>0</v>
      </c>
      <c r="F9" s="92">
        <v>6932000</v>
      </c>
      <c r="G9" s="92">
        <v>0</v>
      </c>
      <c r="H9" s="93">
        <v>0</v>
      </c>
      <c r="I9" s="93">
        <v>0</v>
      </c>
      <c r="J9" s="93">
        <v>0</v>
      </c>
      <c r="K9" s="93">
        <v>0</v>
      </c>
    </row>
    <row r="10" spans="1:11" ht="25" customHeight="1" x14ac:dyDescent="0.2">
      <c r="A10" s="88" t="s">
        <v>227</v>
      </c>
      <c r="B10" s="89">
        <f t="shared" si="0"/>
        <v>3031429093</v>
      </c>
      <c r="C10" s="90">
        <v>453283219</v>
      </c>
      <c r="D10" s="91">
        <v>90835587</v>
      </c>
      <c r="E10" s="92">
        <v>89717864</v>
      </c>
      <c r="F10" s="92">
        <v>1502986600</v>
      </c>
      <c r="G10" s="92">
        <v>0</v>
      </c>
      <c r="H10" s="93">
        <v>0</v>
      </c>
      <c r="I10" s="93">
        <v>0</v>
      </c>
      <c r="J10" s="93">
        <v>0</v>
      </c>
      <c r="K10" s="92">
        <v>1347889042</v>
      </c>
    </row>
    <row r="11" spans="1:11" ht="25" customHeight="1" x14ac:dyDescent="0.2">
      <c r="A11" s="88" t="s">
        <v>228</v>
      </c>
      <c r="B11" s="89">
        <f t="shared" si="0"/>
        <v>30592265</v>
      </c>
      <c r="C11" s="90">
        <v>3457239</v>
      </c>
      <c r="D11" s="91">
        <v>1416652</v>
      </c>
      <c r="E11" s="92">
        <v>29175613</v>
      </c>
      <c r="F11" s="93">
        <v>0</v>
      </c>
      <c r="G11" s="93">
        <v>0</v>
      </c>
      <c r="H11" s="93">
        <v>0</v>
      </c>
      <c r="I11" s="93">
        <v>0</v>
      </c>
      <c r="J11" s="93">
        <v>0</v>
      </c>
      <c r="K11" s="93">
        <v>0</v>
      </c>
    </row>
    <row r="12" spans="1:11" ht="25" customHeight="1" x14ac:dyDescent="0.2">
      <c r="A12" s="88" t="s">
        <v>229</v>
      </c>
      <c r="B12" s="89"/>
      <c r="C12" s="90"/>
      <c r="D12" s="91"/>
      <c r="E12" s="92"/>
      <c r="F12" s="92"/>
      <c r="G12" s="92"/>
      <c r="H12" s="92"/>
      <c r="I12" s="92"/>
      <c r="J12" s="92"/>
      <c r="K12" s="92"/>
    </row>
    <row r="13" spans="1:11" ht="25" customHeight="1" x14ac:dyDescent="0.2">
      <c r="A13" s="88" t="s">
        <v>230</v>
      </c>
      <c r="B13" s="89">
        <f>SUM(D13:H13,K13)</f>
        <v>666593992</v>
      </c>
      <c r="C13" s="90">
        <v>189736172</v>
      </c>
      <c r="D13" s="91">
        <v>472672992</v>
      </c>
      <c r="E13" s="92">
        <v>0</v>
      </c>
      <c r="F13" s="92">
        <v>193921000</v>
      </c>
      <c r="G13" s="93">
        <v>0</v>
      </c>
      <c r="H13" s="93">
        <v>0</v>
      </c>
      <c r="I13" s="93">
        <v>0</v>
      </c>
      <c r="J13" s="93">
        <v>0</v>
      </c>
      <c r="K13" s="93">
        <v>0</v>
      </c>
    </row>
    <row r="14" spans="1:11" ht="25" customHeight="1" x14ac:dyDescent="0.2">
      <c r="A14" s="88" t="s">
        <v>231</v>
      </c>
      <c r="B14" s="89">
        <f>SUM(D14:H14,K14)</f>
        <v>16542448</v>
      </c>
      <c r="C14" s="90">
        <v>5046633</v>
      </c>
      <c r="D14" s="91">
        <v>16542448</v>
      </c>
      <c r="E14" s="93">
        <v>0</v>
      </c>
      <c r="F14" s="93">
        <v>0</v>
      </c>
      <c r="G14" s="93">
        <v>0</v>
      </c>
      <c r="H14" s="93">
        <v>0</v>
      </c>
      <c r="I14" s="93">
        <v>0</v>
      </c>
      <c r="J14" s="93">
        <v>0</v>
      </c>
      <c r="K14" s="93">
        <v>0</v>
      </c>
    </row>
    <row r="15" spans="1:11" ht="25" customHeight="1" x14ac:dyDescent="0.2">
      <c r="A15" s="88" t="s">
        <v>232</v>
      </c>
      <c r="B15" s="89">
        <f>SUM(D15:H15,K15)</f>
        <v>0</v>
      </c>
      <c r="C15" s="94">
        <v>0</v>
      </c>
      <c r="D15" s="95">
        <v>0</v>
      </c>
      <c r="E15" s="93">
        <v>0</v>
      </c>
      <c r="F15" s="95">
        <v>0</v>
      </c>
      <c r="G15" s="93">
        <v>0</v>
      </c>
      <c r="H15" s="93">
        <v>0</v>
      </c>
      <c r="I15" s="93">
        <v>0</v>
      </c>
      <c r="J15" s="93">
        <v>0</v>
      </c>
      <c r="K15" s="93">
        <v>0</v>
      </c>
    </row>
    <row r="16" spans="1:11" ht="25" customHeight="1" x14ac:dyDescent="0.2">
      <c r="A16" s="88" t="s">
        <v>228</v>
      </c>
      <c r="B16" s="89">
        <f>SUM(D16:H16,K16)</f>
        <v>23085000</v>
      </c>
      <c r="C16" s="90">
        <v>4616816</v>
      </c>
      <c r="D16" s="91">
        <v>14004000</v>
      </c>
      <c r="E16" s="93">
        <v>9081000</v>
      </c>
      <c r="F16" s="93">
        <v>0</v>
      </c>
      <c r="G16" s="93">
        <v>0</v>
      </c>
      <c r="H16" s="93">
        <v>0</v>
      </c>
      <c r="I16" s="93">
        <v>0</v>
      </c>
      <c r="J16" s="93">
        <v>0</v>
      </c>
      <c r="K16" s="93">
        <v>0</v>
      </c>
    </row>
    <row r="17" spans="1:11" ht="25" customHeight="1" x14ac:dyDescent="0.2">
      <c r="A17" s="96" t="s">
        <v>233</v>
      </c>
      <c r="B17" s="97">
        <f>SUM(B6:B16)</f>
        <v>5838573199</v>
      </c>
      <c r="C17" s="90">
        <f>SUM(C6:C16)</f>
        <v>979756570</v>
      </c>
      <c r="D17" s="91">
        <f t="shared" ref="D17:K17" si="1">SUM(D6:D16)</f>
        <v>2582770080</v>
      </c>
      <c r="E17" s="92">
        <f t="shared" si="1"/>
        <v>191374477</v>
      </c>
      <c r="F17" s="92">
        <f t="shared" si="1"/>
        <v>1716539600</v>
      </c>
      <c r="G17" s="92">
        <f t="shared" si="1"/>
        <v>0</v>
      </c>
      <c r="H17" s="92">
        <f t="shared" si="1"/>
        <v>0</v>
      </c>
      <c r="I17" s="92">
        <f t="shared" si="1"/>
        <v>0</v>
      </c>
      <c r="J17" s="92">
        <f t="shared" si="1"/>
        <v>0</v>
      </c>
      <c r="K17" s="92">
        <f t="shared" si="1"/>
        <v>1347889042</v>
      </c>
    </row>
  </sheetData>
  <mergeCells count="8">
    <mergeCell ref="H3:H4"/>
    <mergeCell ref="K3:K4"/>
    <mergeCell ref="A3:A4"/>
    <mergeCell ref="B3:B4"/>
    <mergeCell ref="D3:D4"/>
    <mergeCell ref="E3:E4"/>
    <mergeCell ref="F3:F4"/>
    <mergeCell ref="G3:G4"/>
  </mergeCells>
  <phoneticPr fontId="6"/>
  <printOptions horizontalCentered="1"/>
  <pageMargins left="0.11811023622047245" right="0.78740157480314965" top="0.35433070866141736" bottom="0.15748031496062992" header="0.31496062992125984" footer="0.31496062992125984"/>
  <pageSetup paperSize="9" scale="8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FF0000"/>
  </sheetPr>
  <dimension ref="A1:J18"/>
  <sheetViews>
    <sheetView view="pageBreakPreview" zoomScale="97" zoomScaleNormal="80" zoomScaleSheetLayoutView="100" workbookViewId="0">
      <selection activeCell="B11" sqref="B11"/>
    </sheetView>
  </sheetViews>
  <sheetFormatPr defaultColWidth="9" defaultRowHeight="13" x14ac:dyDescent="0.2"/>
  <cols>
    <col min="1" max="1" width="20.6328125" style="2" customWidth="1"/>
    <col min="2" max="2" width="13.7265625" style="2" customWidth="1"/>
    <col min="3" max="3" width="13.6328125" style="2" bestFit="1" customWidth="1"/>
    <col min="4" max="6" width="12.453125" style="2" customWidth="1"/>
    <col min="7" max="7" width="13.90625" style="2" customWidth="1"/>
    <col min="8" max="10" width="12.453125" style="2" customWidth="1"/>
    <col min="11" max="16384" width="9" style="108"/>
  </cols>
  <sheetData>
    <row r="1" spans="1:10" s="2" customFormat="1" x14ac:dyDescent="0.2"/>
    <row r="2" spans="1:10" s="2" customFormat="1" ht="22.5" customHeight="1" x14ac:dyDescent="0.2">
      <c r="A2" s="2" t="s">
        <v>74</v>
      </c>
      <c r="B2" s="3"/>
      <c r="C2" s="3"/>
      <c r="D2" s="3"/>
      <c r="E2" s="3"/>
      <c r="F2" s="3"/>
      <c r="G2" s="3"/>
      <c r="H2" s="3"/>
      <c r="I2" s="215" t="s">
        <v>140</v>
      </c>
      <c r="J2" s="3"/>
    </row>
    <row r="3" spans="1:10" s="2" customFormat="1" ht="45" customHeight="1" x14ac:dyDescent="0.2">
      <c r="A3" s="99" t="s">
        <v>64</v>
      </c>
      <c r="B3" s="100" t="s">
        <v>75</v>
      </c>
      <c r="C3" s="101" t="s">
        <v>76</v>
      </c>
      <c r="D3" s="101" t="s">
        <v>77</v>
      </c>
      <c r="E3" s="101" t="s">
        <v>78</v>
      </c>
      <c r="F3" s="101" t="s">
        <v>79</v>
      </c>
      <c r="G3" s="101" t="s">
        <v>80</v>
      </c>
      <c r="H3" s="101" t="s">
        <v>81</v>
      </c>
      <c r="I3" s="101" t="s">
        <v>82</v>
      </c>
      <c r="J3" s="78"/>
    </row>
    <row r="4" spans="1:10" s="2" customFormat="1" ht="45" customHeight="1" x14ac:dyDescent="0.2">
      <c r="A4" s="102">
        <f>SUM(B4:H4)</f>
        <v>5838573199</v>
      </c>
      <c r="B4" s="103">
        <v>5590131019</v>
      </c>
      <c r="C4" s="104">
        <v>219538648</v>
      </c>
      <c r="D4" s="104">
        <v>28903532</v>
      </c>
      <c r="E4" s="104">
        <v>0</v>
      </c>
      <c r="F4" s="105">
        <v>0</v>
      </c>
      <c r="G4" s="105">
        <v>0</v>
      </c>
      <c r="H4" s="104">
        <v>0</v>
      </c>
      <c r="I4" s="106">
        <v>2.8532974791546676E-3</v>
      </c>
      <c r="J4" s="4"/>
    </row>
    <row r="5" spans="1:10" s="2" customFormat="1" x14ac:dyDescent="0.2"/>
    <row r="6" spans="1:10" s="2" customFormat="1" x14ac:dyDescent="0.2"/>
    <row r="7" spans="1:10" s="2" customFormat="1" x14ac:dyDescent="0.2"/>
    <row r="8" spans="1:10" s="2" customFormat="1" x14ac:dyDescent="0.2"/>
    <row r="9" spans="1:10" s="2" customFormat="1" ht="22.5" customHeight="1" x14ac:dyDescent="0.2">
      <c r="A9" s="2" t="s">
        <v>83</v>
      </c>
      <c r="B9" s="3"/>
      <c r="C9" s="3"/>
      <c r="D9" s="3"/>
      <c r="E9" s="3"/>
      <c r="F9" s="3"/>
      <c r="G9" s="3"/>
      <c r="H9" s="3"/>
      <c r="I9" s="3"/>
      <c r="J9" s="215" t="s">
        <v>141</v>
      </c>
    </row>
    <row r="10" spans="1:10" s="2" customFormat="1" ht="45" customHeight="1" x14ac:dyDescent="0.2">
      <c r="A10" s="99" t="s">
        <v>64</v>
      </c>
      <c r="B10" s="100" t="s">
        <v>84</v>
      </c>
      <c r="C10" s="101" t="s">
        <v>85</v>
      </c>
      <c r="D10" s="101" t="s">
        <v>86</v>
      </c>
      <c r="E10" s="101" t="s">
        <v>87</v>
      </c>
      <c r="F10" s="101" t="s">
        <v>88</v>
      </c>
      <c r="G10" s="101" t="s">
        <v>89</v>
      </c>
      <c r="H10" s="101" t="s">
        <v>90</v>
      </c>
      <c r="I10" s="101" t="s">
        <v>91</v>
      </c>
      <c r="J10" s="101" t="s">
        <v>92</v>
      </c>
    </row>
    <row r="11" spans="1:10" s="2" customFormat="1" ht="45" customHeight="1" x14ac:dyDescent="0.2">
      <c r="A11" s="102">
        <f>SUM(B11:J11)</f>
        <v>5838573199</v>
      </c>
      <c r="B11" s="103">
        <v>979756570</v>
      </c>
      <c r="C11" s="104">
        <v>1017681691</v>
      </c>
      <c r="D11" s="104">
        <v>861031407</v>
      </c>
      <c r="E11" s="104">
        <v>725789926</v>
      </c>
      <c r="F11" s="104">
        <v>596550182</v>
      </c>
      <c r="G11" s="104">
        <v>1657763423</v>
      </c>
      <c r="H11" s="104">
        <v>0</v>
      </c>
      <c r="I11" s="104">
        <v>0</v>
      </c>
      <c r="J11" s="105">
        <v>0</v>
      </c>
    </row>
    <row r="12" spans="1:10" s="2" customFormat="1" x14ac:dyDescent="0.2"/>
    <row r="13" spans="1:10" s="2" customFormat="1" x14ac:dyDescent="0.2"/>
    <row r="14" spans="1:10" s="2" customFormat="1" x14ac:dyDescent="0.2"/>
    <row r="15" spans="1:10" s="2" customFormat="1" x14ac:dyDescent="0.2"/>
    <row r="16" spans="1:10" s="2" customFormat="1" ht="22.5" customHeight="1" x14ac:dyDescent="0.2">
      <c r="A16" s="2" t="s">
        <v>93</v>
      </c>
      <c r="D16" s="3"/>
      <c r="E16" s="3"/>
      <c r="F16" s="3"/>
      <c r="G16" s="215" t="s">
        <v>140</v>
      </c>
    </row>
    <row r="17" spans="1:7" s="2" customFormat="1" ht="45" customHeight="1" x14ac:dyDescent="0.2">
      <c r="A17" s="99" t="s">
        <v>94</v>
      </c>
      <c r="B17" s="236" t="s">
        <v>95</v>
      </c>
      <c r="C17" s="237"/>
      <c r="D17" s="237"/>
      <c r="E17" s="237"/>
      <c r="F17" s="237"/>
      <c r="G17" s="238"/>
    </row>
    <row r="18" spans="1:7" s="2" customFormat="1" ht="45" customHeight="1" x14ac:dyDescent="0.2">
      <c r="A18" s="107">
        <v>103126069</v>
      </c>
      <c r="B18" s="233" t="s">
        <v>234</v>
      </c>
      <c r="C18" s="234"/>
      <c r="D18" s="234"/>
      <c r="E18" s="234"/>
      <c r="F18" s="234"/>
      <c r="G18" s="235"/>
    </row>
  </sheetData>
  <mergeCells count="2">
    <mergeCell ref="B18:G18"/>
    <mergeCell ref="B17:G17"/>
  </mergeCells>
  <phoneticPr fontId="6"/>
  <printOptions horizontalCentered="1"/>
  <pageMargins left="0.19685039370078741" right="0.19685039370078741" top="0.39370078740157483" bottom="0.19685039370078741" header="0.59055118110236227" footer="0.39370078740157483"/>
  <pageSetup paperSize="9" scale="9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FF0000"/>
  </sheetPr>
  <dimension ref="A1:F6"/>
  <sheetViews>
    <sheetView tabSelected="1" zoomScaleNormal="100" zoomScaleSheetLayoutView="100" workbookViewId="0">
      <selection activeCell="A5" sqref="A5"/>
    </sheetView>
  </sheetViews>
  <sheetFormatPr defaultColWidth="9" defaultRowHeight="13" x14ac:dyDescent="0.2"/>
  <cols>
    <col min="1" max="6" width="16.6328125" style="5" customWidth="1"/>
    <col min="7" max="16384" width="9" style="5"/>
  </cols>
  <sheetData>
    <row r="1" spans="1:6" ht="22.5" customHeight="1" x14ac:dyDescent="0.2">
      <c r="A1" s="109" t="s">
        <v>96</v>
      </c>
      <c r="F1" s="110" t="s">
        <v>142</v>
      </c>
    </row>
    <row r="2" spans="1:6" s="12" customFormat="1" ht="23.15" customHeight="1" x14ac:dyDescent="0.2">
      <c r="A2" s="223" t="s">
        <v>97</v>
      </c>
      <c r="B2" s="223" t="s">
        <v>98</v>
      </c>
      <c r="C2" s="223" t="s">
        <v>99</v>
      </c>
      <c r="D2" s="240" t="s">
        <v>100</v>
      </c>
      <c r="E2" s="241"/>
      <c r="F2" s="223" t="s">
        <v>101</v>
      </c>
    </row>
    <row r="3" spans="1:6" s="12" customFormat="1" ht="23.15" customHeight="1" x14ac:dyDescent="0.2">
      <c r="A3" s="239"/>
      <c r="B3" s="239"/>
      <c r="C3" s="239"/>
      <c r="D3" s="13" t="s">
        <v>102</v>
      </c>
      <c r="E3" s="13" t="s">
        <v>103</v>
      </c>
      <c r="F3" s="239"/>
    </row>
    <row r="4" spans="1:6" s="12" customFormat="1" ht="27" customHeight="1" x14ac:dyDescent="0.2">
      <c r="A4" s="28" t="s">
        <v>144</v>
      </c>
      <c r="B4" s="15">
        <v>78753731</v>
      </c>
      <c r="C4" s="15">
        <v>98966072</v>
      </c>
      <c r="D4" s="15">
        <f>B4</f>
        <v>78753731</v>
      </c>
      <c r="E4" s="16">
        <v>0</v>
      </c>
      <c r="F4" s="15">
        <f>B4+C4-D4-E4</f>
        <v>98966072</v>
      </c>
    </row>
    <row r="5" spans="1:6" s="12" customFormat="1" ht="27" customHeight="1" x14ac:dyDescent="0.2">
      <c r="A5" s="28" t="s">
        <v>235</v>
      </c>
      <c r="B5" s="15">
        <v>676575822</v>
      </c>
      <c r="C5" s="208">
        <v>0</v>
      </c>
      <c r="D5" s="208">
        <v>0</v>
      </c>
      <c r="E5" s="208">
        <v>50588059</v>
      </c>
      <c r="F5" s="15">
        <f>B5+C5-D5-E5</f>
        <v>625987763</v>
      </c>
    </row>
    <row r="6" spans="1:6" s="12" customFormat="1" ht="29.15" customHeight="1" x14ac:dyDescent="0.2">
      <c r="A6" s="14" t="s">
        <v>5</v>
      </c>
      <c r="B6" s="15">
        <f>SUM(B4:B5)</f>
        <v>755329553</v>
      </c>
      <c r="C6" s="15">
        <f>SUM(C4:C5)</f>
        <v>98966072</v>
      </c>
      <c r="D6" s="15">
        <f>SUM(D4:D5)</f>
        <v>78753731</v>
      </c>
      <c r="E6" s="15">
        <f>SUM(E4:E5)</f>
        <v>50588059</v>
      </c>
      <c r="F6" s="15">
        <f>SUM(F4:F5)</f>
        <v>724953835</v>
      </c>
    </row>
  </sheetData>
  <mergeCells count="5">
    <mergeCell ref="A2:A3"/>
    <mergeCell ref="B2:B3"/>
    <mergeCell ref="C2:C3"/>
    <mergeCell ref="D2:E2"/>
    <mergeCell ref="F2:F3"/>
  </mergeCells>
  <phoneticPr fontId="6"/>
  <printOptions horizontalCentered="1"/>
  <pageMargins left="0.19685039370078741" right="0.11811023622047245" top="0.47244094488188981" bottom="0.35433070866141736" header="0.31496062992125984" footer="0.31496062992125984"/>
  <pageSetup paperSize="9" scale="13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tabColor rgb="FFFF0000"/>
    <pageSetUpPr fitToPage="1"/>
  </sheetPr>
  <dimension ref="A1:F21"/>
  <sheetViews>
    <sheetView zoomScaleNormal="100" zoomScaleSheetLayoutView="100" workbookViewId="0">
      <selection activeCell="D5" sqref="D5"/>
    </sheetView>
  </sheetViews>
  <sheetFormatPr defaultRowHeight="13" x14ac:dyDescent="0.2"/>
  <cols>
    <col min="1" max="2" width="14.6328125" customWidth="1"/>
    <col min="3" max="3" width="31.54296875" bestFit="1" customWidth="1"/>
    <col min="4" max="4" width="27.26953125" customWidth="1"/>
    <col min="5" max="5" width="10.90625" bestFit="1" customWidth="1"/>
    <col min="6" max="6" width="18.36328125" bestFit="1" customWidth="1"/>
  </cols>
  <sheetData>
    <row r="1" spans="1:6" ht="18" customHeight="1" x14ac:dyDescent="0.2">
      <c r="A1" s="169" t="s">
        <v>104</v>
      </c>
      <c r="B1" s="1"/>
      <c r="C1" s="1"/>
      <c r="D1" s="1"/>
      <c r="E1" s="1"/>
      <c r="F1" s="1"/>
    </row>
    <row r="2" spans="1:6" ht="18" customHeight="1" x14ac:dyDescent="0.2">
      <c r="A2" s="170" t="s">
        <v>105</v>
      </c>
      <c r="B2" s="171"/>
      <c r="C2" s="171"/>
      <c r="D2" s="1"/>
      <c r="E2" s="1"/>
      <c r="F2" s="214" t="s">
        <v>240</v>
      </c>
    </row>
    <row r="3" spans="1:6" ht="25" customHeight="1" x14ac:dyDescent="0.2">
      <c r="A3" s="242" t="s">
        <v>13</v>
      </c>
      <c r="B3" s="242"/>
      <c r="C3" s="172" t="s">
        <v>106</v>
      </c>
      <c r="D3" s="172" t="s">
        <v>107</v>
      </c>
      <c r="E3" s="173" t="s">
        <v>108</v>
      </c>
      <c r="F3" s="172" t="s">
        <v>109</v>
      </c>
    </row>
    <row r="4" spans="1:6" ht="25" customHeight="1" x14ac:dyDescent="0.2">
      <c r="A4" s="251" t="s">
        <v>110</v>
      </c>
      <c r="B4" s="252"/>
      <c r="C4" s="196" t="s">
        <v>298</v>
      </c>
      <c r="D4" s="197" t="s">
        <v>297</v>
      </c>
      <c r="E4" s="211">
        <v>9431841</v>
      </c>
      <c r="F4" s="205" t="s">
        <v>290</v>
      </c>
    </row>
    <row r="5" spans="1:6" ht="25" customHeight="1" x14ac:dyDescent="0.2">
      <c r="A5" s="253"/>
      <c r="B5" s="254"/>
      <c r="C5" s="196" t="s">
        <v>299</v>
      </c>
      <c r="D5" s="197" t="s">
        <v>297</v>
      </c>
      <c r="E5" s="211">
        <v>2907000</v>
      </c>
      <c r="F5" s="205" t="s">
        <v>300</v>
      </c>
    </row>
    <row r="6" spans="1:6" ht="25" customHeight="1" x14ac:dyDescent="0.2">
      <c r="A6" s="253"/>
      <c r="B6" s="254"/>
      <c r="C6" s="196" t="s">
        <v>293</v>
      </c>
      <c r="D6" s="197" t="s">
        <v>295</v>
      </c>
      <c r="E6" s="211">
        <v>1930305</v>
      </c>
      <c r="F6" s="205" t="s">
        <v>294</v>
      </c>
    </row>
    <row r="7" spans="1:6" ht="25" customHeight="1" x14ac:dyDescent="0.2">
      <c r="A7" s="253"/>
      <c r="B7" s="254"/>
      <c r="C7" s="196" t="s">
        <v>296</v>
      </c>
      <c r="D7" s="197" t="s">
        <v>297</v>
      </c>
      <c r="E7" s="211">
        <v>1724000</v>
      </c>
      <c r="F7" s="205" t="s">
        <v>290</v>
      </c>
    </row>
    <row r="8" spans="1:6" ht="25" customHeight="1" x14ac:dyDescent="0.2">
      <c r="A8" s="253"/>
      <c r="B8" s="254"/>
      <c r="C8" s="196" t="s">
        <v>301</v>
      </c>
      <c r="D8" s="197" t="s">
        <v>297</v>
      </c>
      <c r="E8" s="211">
        <v>776000</v>
      </c>
      <c r="F8" s="205" t="s">
        <v>239</v>
      </c>
    </row>
    <row r="9" spans="1:6" ht="25" customHeight="1" x14ac:dyDescent="0.2">
      <c r="A9" s="253"/>
      <c r="B9" s="254"/>
      <c r="C9" s="196" t="s">
        <v>280</v>
      </c>
      <c r="D9" s="200" t="s">
        <v>281</v>
      </c>
      <c r="E9" s="181">
        <v>1534253</v>
      </c>
      <c r="F9" s="205" t="s">
        <v>281</v>
      </c>
    </row>
    <row r="10" spans="1:6" ht="25" customHeight="1" x14ac:dyDescent="0.2">
      <c r="A10" s="255"/>
      <c r="B10" s="256"/>
      <c r="C10" s="174" t="s">
        <v>111</v>
      </c>
      <c r="D10" s="175"/>
      <c r="E10" s="10">
        <f>SUM(E4:E9)</f>
        <v>18303399</v>
      </c>
      <c r="F10" s="176"/>
    </row>
    <row r="11" spans="1:6" ht="25" customHeight="1" x14ac:dyDescent="0.2">
      <c r="A11" s="243" t="s">
        <v>112</v>
      </c>
      <c r="B11" s="244"/>
      <c r="C11" s="177" t="s">
        <v>303</v>
      </c>
      <c r="D11" s="178" t="s">
        <v>304</v>
      </c>
      <c r="E11" s="212">
        <v>263274000</v>
      </c>
      <c r="F11" s="206" t="s">
        <v>302</v>
      </c>
    </row>
    <row r="12" spans="1:6" ht="25" customHeight="1" x14ac:dyDescent="0.2">
      <c r="A12" s="245"/>
      <c r="B12" s="246"/>
      <c r="C12" s="177" t="s">
        <v>306</v>
      </c>
      <c r="D12" s="178" t="s">
        <v>307</v>
      </c>
      <c r="E12" s="212">
        <v>228199000</v>
      </c>
      <c r="F12" s="206" t="s">
        <v>305</v>
      </c>
    </row>
    <row r="13" spans="1:6" ht="25" customHeight="1" x14ac:dyDescent="0.2">
      <c r="A13" s="245"/>
      <c r="B13" s="246"/>
      <c r="C13" s="179" t="s">
        <v>308</v>
      </c>
      <c r="D13" s="178" t="s">
        <v>309</v>
      </c>
      <c r="E13" s="212">
        <v>154417044</v>
      </c>
      <c r="F13" s="206" t="s">
        <v>305</v>
      </c>
    </row>
    <row r="14" spans="1:6" ht="25" customHeight="1" x14ac:dyDescent="0.2">
      <c r="A14" s="245"/>
      <c r="B14" s="246"/>
      <c r="C14" s="179" t="s">
        <v>310</v>
      </c>
      <c r="D14" s="178" t="s">
        <v>311</v>
      </c>
      <c r="E14" s="212">
        <v>142430930</v>
      </c>
      <c r="F14" s="206" t="s">
        <v>302</v>
      </c>
    </row>
    <row r="15" spans="1:6" ht="25" customHeight="1" x14ac:dyDescent="0.2">
      <c r="A15" s="245"/>
      <c r="B15" s="246"/>
      <c r="C15" s="179" t="s">
        <v>312</v>
      </c>
      <c r="D15" s="178" t="s">
        <v>314</v>
      </c>
      <c r="E15" s="212">
        <v>96501581</v>
      </c>
      <c r="F15" s="206" t="s">
        <v>313</v>
      </c>
    </row>
    <row r="16" spans="1:6" ht="25" customHeight="1" x14ac:dyDescent="0.2">
      <c r="A16" s="245"/>
      <c r="B16" s="246"/>
      <c r="C16" s="179" t="s">
        <v>319</v>
      </c>
      <c r="D16" s="178" t="s">
        <v>320</v>
      </c>
      <c r="E16" s="212">
        <v>93427336</v>
      </c>
      <c r="F16" s="206" t="s">
        <v>318</v>
      </c>
    </row>
    <row r="17" spans="1:6" ht="25" customHeight="1" x14ac:dyDescent="0.2">
      <c r="A17" s="245"/>
      <c r="B17" s="246"/>
      <c r="C17" s="179" t="s">
        <v>315</v>
      </c>
      <c r="D17" s="178" t="s">
        <v>316</v>
      </c>
      <c r="E17" s="212">
        <v>58646120</v>
      </c>
      <c r="F17" s="206" t="s">
        <v>305</v>
      </c>
    </row>
    <row r="18" spans="1:6" ht="25" customHeight="1" x14ac:dyDescent="0.2">
      <c r="A18" s="245"/>
      <c r="B18" s="246"/>
      <c r="C18" s="179" t="s">
        <v>317</v>
      </c>
      <c r="D18" s="178" t="s">
        <v>314</v>
      </c>
      <c r="E18" s="212">
        <v>36440588</v>
      </c>
      <c r="F18" s="206" t="s">
        <v>313</v>
      </c>
    </row>
    <row r="19" spans="1:6" ht="25" customHeight="1" x14ac:dyDescent="0.2">
      <c r="A19" s="245"/>
      <c r="B19" s="246"/>
      <c r="C19" s="179" t="s">
        <v>236</v>
      </c>
      <c r="D19" s="207" t="s">
        <v>237</v>
      </c>
      <c r="E19" s="9">
        <v>304746162</v>
      </c>
      <c r="F19" s="206" t="s">
        <v>238</v>
      </c>
    </row>
    <row r="20" spans="1:6" ht="25" customHeight="1" x14ac:dyDescent="0.2">
      <c r="A20" s="247"/>
      <c r="B20" s="248"/>
      <c r="C20" s="180" t="s">
        <v>111</v>
      </c>
      <c r="D20" s="175"/>
      <c r="E20" s="9">
        <f>SUM(E11:E19)</f>
        <v>1378082761</v>
      </c>
      <c r="F20" s="176"/>
    </row>
    <row r="21" spans="1:6" ht="22.5" customHeight="1" x14ac:dyDescent="0.2">
      <c r="A21" s="249" t="s">
        <v>38</v>
      </c>
      <c r="B21" s="250"/>
      <c r="C21" s="176"/>
      <c r="D21" s="175"/>
      <c r="E21" s="8">
        <f>SUM(E10,E20)</f>
        <v>1396386160</v>
      </c>
      <c r="F21" s="176"/>
    </row>
  </sheetData>
  <mergeCells count="4">
    <mergeCell ref="A3:B3"/>
    <mergeCell ref="A11:B20"/>
    <mergeCell ref="A21:B21"/>
    <mergeCell ref="A4:B10"/>
  </mergeCells>
  <phoneticPr fontId="6"/>
  <printOptions horizontalCentered="1"/>
  <pageMargins left="0.19685039370078741" right="0.19685039370078741" top="0.15748031496062992" bottom="0.15748031496062992"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注意点</vt:lpstr>
      <vt:lpstr>有形固定資産</vt:lpstr>
      <vt:lpstr>投資及び出資金の明細</vt:lpstr>
      <vt:lpstr>基金</vt:lpstr>
      <vt:lpstr>未収金及び長期延滞債権</vt:lpstr>
      <vt:lpstr>地方債（借入先別）</vt:lpstr>
      <vt:lpstr>地方債（利率別など）</vt:lpstr>
      <vt:lpstr>引当金</vt:lpstr>
      <vt:lpstr>補助金</vt:lpstr>
      <vt:lpstr>財源明細</vt:lpstr>
      <vt:lpstr>財源情報明細</vt:lpstr>
      <vt:lpstr>資金明細</vt:lpstr>
      <vt:lpstr>引当金!Print_Area</vt:lpstr>
      <vt:lpstr>基金!Print_Area</vt:lpstr>
      <vt:lpstr>財源情報明細!Print_Area</vt:lpstr>
      <vt:lpstr>財源明細!Print_Area</vt:lpstr>
      <vt:lpstr>'地方債（利率別など）'!Print_Area</vt:lpstr>
      <vt:lpstr>投資及び出資金の明細!Print_Area</vt:lpstr>
      <vt:lpstr>補助金!Print_Area</vt:lpstr>
      <vt:lpstr>未収金及び長期延滞債権!Print_Area</vt:lpstr>
      <vt:lpstr>投資及び出資金の明細!Print_Titles</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kawag</cp:lastModifiedBy>
  <cp:lastPrinted>2022-03-20T09:24:40Z</cp:lastPrinted>
  <dcterms:created xsi:type="dcterms:W3CDTF">2014-03-27T08:10:30Z</dcterms:created>
  <dcterms:modified xsi:type="dcterms:W3CDTF">2022-03-24T11:35:46Z</dcterms:modified>
</cp:coreProperties>
</file>